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L35" sheetId="1" r:id="rId1"/>
    <sheet name="CL35-I B&amp;II A &amp;B" sheetId="2" r:id="rId2"/>
    <sheet name="CL 35 III A" sheetId="3" r:id="rId3"/>
    <sheet name="TOPN.DTL20130704120347.xml_1" sheetId="4" r:id="rId4"/>
    <sheet name="SHP" sheetId="5" r:id="rId5"/>
  </sheets>
  <definedNames>
    <definedName name="_xlnm.Print_Area" localSheetId="0">'CL35'!$A$1:$J$65</definedName>
    <definedName name="_xlnm.Print_Area" localSheetId="1">'CL35-I B&amp;II A &amp;B'!$A$1:$L$63</definedName>
    <definedName name="_xlnm.Print_Area" localSheetId="4">'SHP'!$A$1:$E$44</definedName>
    <definedName name="_xlnm.Print_Titles" localSheetId="1">'CL35-I B&amp;II A &amp;B'!$1:$4</definedName>
  </definedNames>
  <calcPr fullCalcOnLoad="1"/>
</workbook>
</file>

<file path=xl/comments4.xml><?xml version="1.0" encoding="utf-8"?>
<comments xmlns="http://schemas.openxmlformats.org/spreadsheetml/2006/main">
  <authors>
    <author>oracle</author>
  </authors>
  <commentList>
    <comment ref="E31" authorId="0">
      <text>
        <r>
          <rPr>
            <b/>
            <sz val="8"/>
            <color indexed="8"/>
            <rFont val="Tahoma"/>
            <family val="2"/>
          </rPr>
          <t>oracle:</t>
        </r>
        <r>
          <rPr>
            <sz val="8"/>
            <color indexed="8"/>
            <rFont val="Tahoma"/>
            <family val="2"/>
          </rPr>
          <t xml:space="preserve"> Col Sum</t>
        </r>
      </text>
    </comment>
    <comment ref="F31" authorId="0">
      <text>
        <r>
          <rPr>
            <b/>
            <sz val="8"/>
            <color indexed="8"/>
            <rFont val="Tahoma"/>
            <family val="2"/>
          </rPr>
          <t>oracle:</t>
        </r>
        <r>
          <rPr>
            <sz val="8"/>
            <color indexed="8"/>
            <rFont val="Tahoma"/>
            <family val="2"/>
          </rPr>
          <t xml:space="preserve"> Col Sum</t>
        </r>
      </text>
    </comment>
  </commentList>
</comments>
</file>

<file path=xl/sharedStrings.xml><?xml version="1.0" encoding="utf-8"?>
<sst xmlns="http://schemas.openxmlformats.org/spreadsheetml/2006/main" count="498" uniqueCount="347">
  <si>
    <t>ECOPLAST LIMITED</t>
  </si>
  <si>
    <t>Cl-35 report: (I) (a) Statement showing Shareholding Pattern</t>
  </si>
  <si>
    <t xml:space="preserve">ISIN : INE423D01010                  Capital : 3000000             Class of Security : Equity    </t>
  </si>
  <si>
    <t xml:space="preserve">Scrip Code : 526703                  Scrip Symbol : ECOPLAST                </t>
  </si>
  <si>
    <t>Quarter ended :  30th September, 2013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</si>
  <si>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</si>
  <si>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</si>
  <si>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</si>
  <si>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</si>
  <si>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 / Promoter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</si>
  <si>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</si>
  <si>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</si>
  <si>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</si>
  <si>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</si>
  <si>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</si>
  <si>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</si>
  <si>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</si>
  <si>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</si>
  <si>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</si>
  <si>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</si>
  <si>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</si>
  <si>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 code (I)</t>
  </si>
  <si>
    <t>Category of Shareholder (II)</t>
  </si>
  <si>
    <t>Number of shareholders (III)</t>
  </si>
  <si>
    <t>Total number of shares (IV)</t>
  </si>
  <si>
    <t>Number of shares held in dematerialised form (V)</t>
  </si>
  <si>
    <t>Total Shareholding as a percentage of total number of shares</t>
  </si>
  <si>
    <t>Shares pledged or otherwise encumbered</t>
  </si>
  <si>
    <t>As a percentage of (A+B) (VI)</t>
  </si>
  <si>
    <t>As a percentage of (A+B+C) (VII)</t>
  </si>
  <si>
    <t>Number of shares (VIII)</t>
  </si>
  <si>
    <t>As a Percentage(IX)=(VIII) / (IV)*100</t>
  </si>
  <si>
    <t>101101#00</t>
  </si>
  <si>
    <t xml:space="preserve">   (A)</t>
  </si>
  <si>
    <t xml:space="preserve"> Shareholding of Promoter and Promoter Group</t>
  </si>
  <si>
    <t>101101101#00</t>
  </si>
  <si>
    <t xml:space="preserve">      (1)</t>
  </si>
  <si>
    <t xml:space="preserve">      Indian</t>
  </si>
  <si>
    <t>101101101101#00</t>
  </si>
  <si>
    <t xml:space="preserve">         (a)</t>
  </si>
  <si>
    <t xml:space="preserve">         Individuals / Hindu Undivided Family</t>
  </si>
  <si>
    <t>101101101102#00</t>
  </si>
  <si>
    <t xml:space="preserve">         (b)</t>
  </si>
  <si>
    <t xml:space="preserve">         Cental Government / State Governments(s)</t>
  </si>
  <si>
    <t>101101101103#00</t>
  </si>
  <si>
    <t xml:space="preserve">         (c)</t>
  </si>
  <si>
    <t xml:space="preserve">         Bodies Corporate</t>
  </si>
  <si>
    <t>101101101104#00</t>
  </si>
  <si>
    <t xml:space="preserve">         (d)</t>
  </si>
  <si>
    <t xml:space="preserve">         Financial Institutions / Banks</t>
  </si>
  <si>
    <t>101101101105#00</t>
  </si>
  <si>
    <t xml:space="preserve">         (e)</t>
  </si>
  <si>
    <t xml:space="preserve">         Any other (specify)</t>
  </si>
  <si>
    <t>101101101105103#3</t>
  </si>
  <si>
    <t/>
  </si>
  <si>
    <t xml:space="preserve">      Sub-Total (A) (1)</t>
  </si>
  <si>
    <t>101101102#00</t>
  </si>
  <si>
    <t xml:space="preserve">      (2)</t>
  </si>
  <si>
    <t xml:space="preserve">      Foreign</t>
  </si>
  <si>
    <t>101101102101#00</t>
  </si>
  <si>
    <t xml:space="preserve">         Individuals (Non-Resident Individuals/Foreign Individuals)</t>
  </si>
  <si>
    <t>101101102102#00</t>
  </si>
  <si>
    <t>101101102103#00</t>
  </si>
  <si>
    <t xml:space="preserve">         Institutions</t>
  </si>
  <si>
    <t xml:space="preserve">        Qualified Foreign Investor</t>
  </si>
  <si>
    <t>101101102104#00</t>
  </si>
  <si>
    <t xml:space="preserve">         Any Other (specify)</t>
  </si>
  <si>
    <t>101101102104#2</t>
  </si>
  <si>
    <t xml:space="preserve">      Sub-Total (A) (2)</t>
  </si>
  <si>
    <t>101101102104#3</t>
  </si>
  <si>
    <t xml:space="preserve">   Total Shareholding of Promoter and Promoter Group (A) = (A)(1)+(A)(2)</t>
  </si>
  <si>
    <t>101102#00</t>
  </si>
  <si>
    <t xml:space="preserve">   (B)</t>
  </si>
  <si>
    <t xml:space="preserve">   Public Shareholding</t>
  </si>
  <si>
    <t>NA</t>
  </si>
  <si>
    <t>101102101#00</t>
  </si>
  <si>
    <t xml:space="preserve">      Institutions</t>
  </si>
  <si>
    <t>101102101101#00</t>
  </si>
  <si>
    <t xml:space="preserve">         Mutual Funds / UTI</t>
  </si>
  <si>
    <t>101102101102#00</t>
  </si>
  <si>
    <t>101102101103#00</t>
  </si>
  <si>
    <t>101102101104#00</t>
  </si>
  <si>
    <t xml:space="preserve">         Venture Capital Funds</t>
  </si>
  <si>
    <t>101102101105#00</t>
  </si>
  <si>
    <t xml:space="preserve">         Insurance Companies</t>
  </si>
  <si>
    <t>101102101106#00</t>
  </si>
  <si>
    <t xml:space="preserve">         (f)</t>
  </si>
  <si>
    <t xml:space="preserve">         Foreign Institutional Investors</t>
  </si>
  <si>
    <t>101102101107#00</t>
  </si>
  <si>
    <t xml:space="preserve">         (g)</t>
  </si>
  <si>
    <t xml:space="preserve">         Foreign Venture Capital Investors</t>
  </si>
  <si>
    <t xml:space="preserve">         (h)</t>
  </si>
  <si>
    <t>101102101108#00</t>
  </si>
  <si>
    <t xml:space="preserve">         (i)</t>
  </si>
  <si>
    <t xml:space="preserve">         Any Other (Specify)</t>
  </si>
  <si>
    <t>101102101108108#3</t>
  </si>
  <si>
    <t xml:space="preserve">      Sub-Total (B) (1)</t>
  </si>
  <si>
    <t>101102102#00</t>
  </si>
  <si>
    <t xml:space="preserve">      Non-Institutions</t>
  </si>
  <si>
    <t>101102102101#00</t>
  </si>
  <si>
    <t>101102102102#00</t>
  </si>
  <si>
    <t xml:space="preserve">         Individuals</t>
  </si>
  <si>
    <t>101102102102101#00</t>
  </si>
  <si>
    <t xml:space="preserve">          (i)</t>
  </si>
  <si>
    <t xml:space="preserve">            Individual Shareholders holding nominal Share Capital upto Rs.1 Lakh</t>
  </si>
  <si>
    <t>101102102102102#00</t>
  </si>
  <si>
    <t xml:space="preserve">          (ii)</t>
  </si>
  <si>
    <t xml:space="preserve">            Individual Shareholders holding nominal Share Capital in excess of Rs.1 Lakh</t>
  </si>
  <si>
    <t>101102102103#00</t>
  </si>
  <si>
    <t>101102102103102#00</t>
  </si>
  <si>
    <t xml:space="preserve">           (i)</t>
  </si>
  <si>
    <t xml:space="preserve">            Directors &amp; their relatives</t>
  </si>
  <si>
    <t>101102102103104#3</t>
  </si>
  <si>
    <t xml:space="preserve">      Sub-total (B) (2)</t>
  </si>
  <si>
    <t>101102102103104#4</t>
  </si>
  <si>
    <t xml:space="preserve">   Total Public Shareholding (B) = (B)(1)+(B)(2)</t>
  </si>
  <si>
    <t>101102102103104#5</t>
  </si>
  <si>
    <t>TOTAL (A)+(B)</t>
  </si>
  <si>
    <t>102#00</t>
  </si>
  <si>
    <t>(C)</t>
  </si>
  <si>
    <t>Shares held by Custodians against which DRs are issued (GDR)</t>
  </si>
  <si>
    <t>(1)</t>
  </si>
  <si>
    <t>Promoter and Promoter Group</t>
  </si>
  <si>
    <t>(2)</t>
  </si>
  <si>
    <t>Public</t>
  </si>
  <si>
    <t>99999999999</t>
  </si>
  <si>
    <t>GRAND TOTAL (A)+(B)+(C)</t>
  </si>
  <si>
    <t xml:space="preserve"> </t>
  </si>
  <si>
    <t>CLAUSE 35 OF EQUITY LISTING AGREEMENT</t>
  </si>
  <si>
    <t>Name of the Company : Ecoplast Limited.</t>
  </si>
  <si>
    <t>Scrip Code : 526703</t>
  </si>
  <si>
    <t>(I)  (b)</t>
  </si>
  <si>
    <t>Statement showing holding of securities (including shares,warrants,convertible securities) of persons belonging to the category "Promoter and Promoter Group"</t>
  </si>
  <si>
    <t xml:space="preserve">Sr. No.
(I)     </t>
  </si>
  <si>
    <t>Name of the shareholder 
(II)</t>
  </si>
  <si>
    <t>Details of  Shares held</t>
  </si>
  <si>
    <t>Encumbered Shares</t>
  </si>
  <si>
    <t>Details of  warrants</t>
  </si>
  <si>
    <t>Details of  convertible securities</t>
  </si>
  <si>
    <t>Total shares(including underlying shares assuming full conversion of warrants and convertible securities) as a % of diluted share capital  (XII)</t>
  </si>
  <si>
    <t>No.of Shares held (III)</t>
  </si>
  <si>
    <t>As a % of Grand Total (A)+(B)+(C) (IV)</t>
  </si>
  <si>
    <t>Number of Shares (V)</t>
  </si>
  <si>
    <t>As a Percentage  (VI)=(V)/(III)*100</t>
  </si>
  <si>
    <t>As a % of grand total (A)+(B)+(C ) of sub-clause (I)(a)  (VII)</t>
  </si>
  <si>
    <t>No.of warrants held (VIII)</t>
  </si>
  <si>
    <t>As a % of total number of warrants of the same class (IX)</t>
  </si>
  <si>
    <t>No.of convertible securities held
(X)</t>
  </si>
  <si>
    <t>As a % of total number of convertible securities of same class                       (XI)</t>
  </si>
  <si>
    <t>AMITA JAYMIN DESAI</t>
  </si>
  <si>
    <t>CHARULATA NITINBHAI PATEL</t>
  </si>
  <si>
    <t>INDUMATI BALVANTRAI DESAI</t>
  </si>
  <si>
    <t>JANKEE J DESAI</t>
  </si>
  <si>
    <t>JAYMIN BALVANTRAI DESAI</t>
  </si>
  <si>
    <t>KUNAL PLASTICS PRIVATE LIMITED</t>
  </si>
  <si>
    <t>NAHEED RUSHAD DIVECHA</t>
  </si>
  <si>
    <t>NARGIS PHEROZE KHARAS</t>
  </si>
  <si>
    <t>NITINKUMAR MANUBHAI PATEL</t>
  </si>
  <si>
    <t>PHEROZE PESTONJI KHARAS</t>
  </si>
  <si>
    <t>SILVER STREAM PROPERTIES PRIVATE LIMITED</t>
  </si>
  <si>
    <t>STUTI J DESAI</t>
  </si>
  <si>
    <t>VISPI RUSS BALAPORIA</t>
  </si>
  <si>
    <t>YASMIN KARL DIVECHA</t>
  </si>
  <si>
    <t>ZARINE KHARAS</t>
  </si>
  <si>
    <t>TOTAL</t>
  </si>
  <si>
    <t>(I)(c)(i)</t>
  </si>
  <si>
    <t>Statement showing holding of securities (including shares,warrants,convertible securities) of persons belonging to the category "Public" and holding more than 1% of the total number of shares</t>
  </si>
  <si>
    <t>Sr. No.</t>
  </si>
  <si>
    <t xml:space="preserve">Name of the shareholder </t>
  </si>
  <si>
    <t>Number of shares held</t>
  </si>
  <si>
    <t>Shares as a percentage of total number of shares {i.e., Grand Total (A)+(B)+(C) indicated in Statement at para (I)(a) above}</t>
  </si>
  <si>
    <t>Total shares(including underlying shares assuming full conversion of warrants and convertible securities) as a % of diluted share capital</t>
  </si>
  <si>
    <t>PAN</t>
  </si>
  <si>
    <t xml:space="preserve">No.of warrants held </t>
  </si>
  <si>
    <t xml:space="preserve">As a % of total number of warrants of the same class  </t>
  </si>
  <si>
    <t xml:space="preserve">No.of convertible securities held
</t>
  </si>
  <si>
    <t>% w.r.t. total number of convertible securities of same class</t>
  </si>
  <si>
    <t>S SHYAM</t>
  </si>
  <si>
    <t>AAMPS6032J</t>
  </si>
  <si>
    <t>MANAK CHAND DAGA</t>
  </si>
  <si>
    <t>AAAPD1205E</t>
  </si>
  <si>
    <t>MMD SECURITIES PVT. LTD.</t>
  </si>
  <si>
    <t>AAACM1785B</t>
  </si>
  <si>
    <t>(I)(c)(ii)</t>
  </si>
  <si>
    <t>Statement showing holding of securities (including shares,warrants,convertible securities) of persons (together with PAC) belonging to the category "Public" and holding more than 5% of the total number of shares of the company</t>
  </si>
  <si>
    <t xml:space="preserve">Sr. No.
</t>
  </si>
  <si>
    <t xml:space="preserve"> Name(s) of the shareholder(s) and the Persons Acting in Concert (PAC) with them</t>
  </si>
  <si>
    <t>-------------------------------------------------N.A.----------------------------------------------------------------------------------</t>
  </si>
  <si>
    <t>(I) (d) Statement showing details of locked-in-shares</t>
  </si>
  <si>
    <t>Name of the shareholder</t>
  </si>
  <si>
    <t>Number of Locked-in Shares</t>
  </si>
  <si>
    <t>Locked-in shares as a percentage of total number of shares {i.e., Grand Total (A)+(B)+(C) indicated in statement at para (I)(a) above)</t>
  </si>
  <si>
    <t>Promoter/Promoter Group/Public</t>
  </si>
  <si>
    <t>-------------------------------------------------N.A.--------------------------------------------------</t>
  </si>
  <si>
    <t>(II) (a) Statement showing details of Depository Receipts (DRs)</t>
  </si>
  <si>
    <t>Type of outstanding DR (ADRs, GDRs, SDRs, etc.)</t>
  </si>
  <si>
    <t>Number of outstanding DRs</t>
  </si>
  <si>
    <t>Number of Shares underlying outstanding DRs</t>
  </si>
  <si>
    <t>Shares underlying outstanding DRs as a percentage of total number of shares {i.e., Grand Total (A)+(B)+(C) indicated in statement at para (I)(a) above)</t>
  </si>
  <si>
    <t xml:space="preserve">(II) (b) Statement showing holding of Depository Receipts (DRs), where underlying shares held by 'Promoter / Promoter Group' </t>
  </si>
  <si>
    <t>are in excess of 1% of the total number of shares</t>
  </si>
  <si>
    <t>Name of the DR Holder</t>
  </si>
  <si>
    <t>Type of outstanding DR (ADRs, GDRs, SDRs,etc.)</t>
  </si>
  <si>
    <t>Name of the Company : ECOPLAST LIMITED</t>
  </si>
  <si>
    <t>Quarter ended :  30th September ,2013</t>
  </si>
  <si>
    <t>(III) (a)</t>
  </si>
  <si>
    <t>Statement showing the voting pattern of shareholders, if more than one class of shares / securities is issued by the issuer.</t>
  </si>
  <si>
    <t>Category code             (I)</t>
  </si>
  <si>
    <t>Category of Shareholder                           (II)</t>
  </si>
  <si>
    <t>Number of Voting Rights held in each class of securities</t>
  </si>
  <si>
    <t>Total Voting Rights
(III+IV+V)</t>
  </si>
  <si>
    <t>Total Voting Rights i.e. (VI)</t>
  </si>
  <si>
    <t>Class X
(III)</t>
  </si>
  <si>
    <t>Class Y
(IV)</t>
  </si>
  <si>
    <t>Class Z
(V)</t>
  </si>
  <si>
    <t>As a percentage of (A+B)
(VI)</t>
  </si>
  <si>
    <t>As a percentage of (A+B+C)                       (VII)</t>
  </si>
  <si>
    <t>(A)</t>
  </si>
  <si>
    <t>Shareholding of Promoter and Promoter Group</t>
  </si>
  <si>
    <t>Indian</t>
  </si>
  <si>
    <t>(a)</t>
  </si>
  <si>
    <t>Individuals / Hindu Undivided Family</t>
  </si>
  <si>
    <t>(b)</t>
  </si>
  <si>
    <t>Cental Government / State Governments(s)</t>
  </si>
  <si>
    <t>(c)</t>
  </si>
  <si>
    <t xml:space="preserve">Bodies Corporate </t>
  </si>
  <si>
    <t>(d)</t>
  </si>
  <si>
    <t>Financial Institutions / Banks</t>
  </si>
  <si>
    <t>(e)</t>
  </si>
  <si>
    <t>Any Other  (Trust )</t>
  </si>
  <si>
    <t>Sub-Total (A) (1)</t>
  </si>
  <si>
    <t>0.00</t>
  </si>
  <si>
    <t>Foreign</t>
  </si>
  <si>
    <t>Individuals (Non-Resident Individuals / Foreign Individuals)</t>
  </si>
  <si>
    <t>Bodies Corporate</t>
  </si>
  <si>
    <t>Institutions</t>
  </si>
  <si>
    <t>Any Other (specify)</t>
  </si>
  <si>
    <t>Sub-Total (A) (2)</t>
  </si>
  <si>
    <t>Total Shareholding of Promoter and Promoter Group (A) = (A)(1)+(A)(2)</t>
  </si>
  <si>
    <t>(B)</t>
  </si>
  <si>
    <t>Public Shareholding</t>
  </si>
  <si>
    <t>Mutual Funds 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</si>
  <si>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</si>
  <si>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</si>
  <si>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</si>
  <si>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</si>
  <si>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</si>
  <si>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</si>
  <si>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</si>
  <si>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Sub-Total (B) (1)</t>
  </si>
  <si>
    <t>Non-Institutions</t>
  </si>
  <si>
    <t>Individuals -</t>
  </si>
  <si>
    <t>i</t>
  </si>
  <si>
    <t xml:space="preserve">Individual shareholders holding nominal share capital upto Rs. 1 lakh </t>
  </si>
  <si>
    <t>ii</t>
  </si>
  <si>
    <t xml:space="preserve">Individual shareholders holding nominal share capital in excess of Rs. 1 lakh </t>
  </si>
  <si>
    <t>Trusts</t>
  </si>
  <si>
    <t>Foreign Corporate Bodies</t>
  </si>
  <si>
    <t>Sub-total (B) (2)</t>
  </si>
  <si>
    <t>Total Public Shareholding (B) = (B)(1)+(B)(2)</t>
  </si>
  <si>
    <t>Shares held by Custodians and against which Depository Receips have been issued</t>
  </si>
  <si>
    <t xml:space="preserve">Note  </t>
  </si>
  <si>
    <t>Only one class of Securities is issued by the Company, hence  column (III) (a) is not applicable</t>
  </si>
  <si>
    <t>LIST OF PROMOTERS</t>
  </si>
  <si>
    <t>Company Series : EC</t>
  </si>
  <si>
    <t>ISIN : INE423D01010                  Capital : 3000000</t>
  </si>
  <si>
    <t>Scrip Code : 526703                  Scrip Symbol : ECOPLAST</t>
  </si>
  <si>
    <t>Effective Date : 30-SEPT-2013</t>
  </si>
  <si>
    <t>Account Type : All</t>
  </si>
  <si>
    <t xml:space="preserve">Serial Number </t>
  </si>
  <si>
    <t xml:space="preserve">Serial No. </t>
  </si>
  <si>
    <t xml:space="preserve">Name of Shareholder </t>
  </si>
  <si>
    <t xml:space="preserve">Account number </t>
  </si>
  <si>
    <t xml:space="preserve">Total holdings </t>
  </si>
  <si>
    <t xml:space="preserve">Percentage to capital </t>
  </si>
  <si>
    <t>IN30074910973588</t>
  </si>
  <si>
    <t>IN30154918238142</t>
  </si>
  <si>
    <t>IN30088814149658</t>
  </si>
  <si>
    <t>IN30154918296930</t>
  </si>
  <si>
    <t>IN30001110235767</t>
  </si>
  <si>
    <t>IN30154918238087</t>
  </si>
  <si>
    <t>IN30133017174818</t>
  </si>
  <si>
    <t>IN30015910503575</t>
  </si>
  <si>
    <t>IN30001110235814</t>
  </si>
  <si>
    <t>IN30154934477332</t>
  </si>
  <si>
    <t>CHARULATA NITIN PATEL</t>
  </si>
  <si>
    <t>1203150000127522</t>
  </si>
  <si>
    <t>IN30115120233130</t>
  </si>
  <si>
    <t>IN30154918276508</t>
  </si>
  <si>
    <t>IN30115123708587</t>
  </si>
  <si>
    <t>IN30395610446863</t>
  </si>
  <si>
    <t>IN30014210604694</t>
  </si>
  <si>
    <t>1203150000136628</t>
  </si>
  <si>
    <t>IN30015910877256</t>
  </si>
  <si>
    <t>IN30395610447534</t>
  </si>
  <si>
    <t>NARGIS  PHEROZE    KHARAS</t>
  </si>
  <si>
    <t>IN30074910623062</t>
  </si>
  <si>
    <t>SHAREHOLDING PATTERN AS ON 30th September 2013</t>
  </si>
  <si>
    <t>SR.NO.</t>
  </si>
  <si>
    <t>CATEGORY</t>
  </si>
  <si>
    <t>HOLDING</t>
  </si>
  <si>
    <t>% TO CAPITAL</t>
  </si>
  <si>
    <t>NATIONALISED BANKS</t>
  </si>
  <si>
    <t>BODIES CORPORATE</t>
  </si>
  <si>
    <t>INDIAN PROMOTERS</t>
  </si>
  <si>
    <t>a)</t>
  </si>
  <si>
    <t>TOTAL:</t>
  </si>
  <si>
    <t>PERSONS ACTING IN CONCERT</t>
  </si>
  <si>
    <t>Amita J Desai</t>
  </si>
  <si>
    <t>b)</t>
  </si>
  <si>
    <t>Bhupendra B Desai</t>
  </si>
  <si>
    <t>c)</t>
  </si>
  <si>
    <t>Charulata N Patel</t>
  </si>
  <si>
    <t>d)</t>
  </si>
  <si>
    <t>Indumati Balvantrai Desai</t>
  </si>
  <si>
    <t>e)</t>
  </si>
  <si>
    <t>f)</t>
  </si>
  <si>
    <t>Jaymin Balvantrai Desai</t>
  </si>
  <si>
    <t>g)</t>
  </si>
  <si>
    <t>KARL D DIVECHA</t>
  </si>
  <si>
    <t>h)</t>
  </si>
  <si>
    <t>Kunal Plastics Pvt Ltd</t>
  </si>
  <si>
    <t>i)</t>
  </si>
  <si>
    <t>j)</t>
  </si>
  <si>
    <t>Nargis P Kharas</t>
  </si>
  <si>
    <t>k)</t>
  </si>
  <si>
    <t>Nitinkumar Manubhai Patel</t>
  </si>
  <si>
    <t>l)</t>
  </si>
  <si>
    <t>RUSHAD D DIVECHA</t>
  </si>
  <si>
    <t>m)</t>
  </si>
  <si>
    <t>n)</t>
  </si>
  <si>
    <t>Stuti J Desai</t>
  </si>
  <si>
    <t>o)</t>
  </si>
  <si>
    <t xml:space="preserve">VISPI R BALAPORIA </t>
  </si>
  <si>
    <t>p)</t>
  </si>
  <si>
    <t>Yasmin Karl Divecha</t>
  </si>
  <si>
    <t>q)</t>
  </si>
  <si>
    <t>ZARINE BODHANWALLA</t>
  </si>
  <si>
    <t>r)</t>
  </si>
  <si>
    <t>Zarine Kharas</t>
  </si>
  <si>
    <t>INDEPENDENT DIRECTORS &amp; THEIR RELATIVES</t>
  </si>
  <si>
    <t>Jehangir A Moos</t>
  </si>
  <si>
    <t>Mukul B Desai</t>
  </si>
  <si>
    <t>Bhupendra M Desai</t>
  </si>
  <si>
    <t>NON RESIDENT OF INDIAN ORIGIN</t>
  </si>
  <si>
    <t>RESIDENT INDIVIDUALS</t>
  </si>
  <si>
    <t>GRAND TOTAL: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</si>
</sst>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##,###,###,##0"/>
    <numFmt numFmtId="170" formatCode="##,###,###,###,##0.00"/>
    <numFmt numFmtId="171" formatCode="#,###"/>
    <numFmt numFmtId="172" formatCode="###,###,###,##0.00"/>
    <numFmt numFmtId="173" formatCode="0;[Red]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6"/>
      <color indexed="8"/>
      <name val="Verdana"/>
      <family val="2"/>
    </font>
    <font>
      <sz val="11"/>
      <color indexed="8"/>
      <name val="Verdana"/>
      <family val="2"/>
    </font>
    <font>
      <sz val="11"/>
      <color indexed="62"/>
      <name val="Verdana"/>
      <family val="2"/>
    </font>
    <font>
      <b/>
      <u val="single"/>
      <sz val="10"/>
      <name val="Verdan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Zurich BT"/>
      <family val="2"/>
    </font>
    <font>
      <b/>
      <i/>
      <sz val="16"/>
      <color indexed="62"/>
      <name val="Cambria"/>
      <family val="2"/>
    </font>
    <font>
      <sz val="11"/>
      <color indexed="62"/>
      <name val="Calibri"/>
      <family val="2"/>
    </font>
    <font>
      <sz val="10"/>
      <color indexed="15"/>
      <name val="Arial Rounded MT Bold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AC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4F81BD"/>
      </bottom>
    </border>
  </borders>
  <cellStyleXfs count="62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1"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169" fontId="3" fillId="33" borderId="0" xfId="0" applyNumberFormat="1" applyFont="1" applyFill="1" applyBorder="1" applyAlignment="1" applyProtection="1">
      <alignment horizontal="right" vertical="center"/>
      <protection/>
    </xf>
    <xf numFmtId="170" fontId="3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71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69" fontId="5" fillId="0" borderId="10" xfId="0" applyNumberFormat="1" applyFont="1" applyFill="1" applyBorder="1" applyAlignment="1" applyProtection="1">
      <alignment horizontal="right" vertical="center"/>
      <protection/>
    </xf>
    <xf numFmtId="170" fontId="5" fillId="0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69" fontId="3" fillId="33" borderId="10" xfId="0" applyNumberFormat="1" applyFont="1" applyFill="1" applyBorder="1" applyAlignment="1" applyProtection="1">
      <alignment horizontal="right" vertical="center"/>
      <protection/>
    </xf>
    <xf numFmtId="170" fontId="3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vertical="top"/>
    </xf>
    <xf numFmtId="0" fontId="5" fillId="33" borderId="10" xfId="0" applyFont="1" applyFill="1" applyBorder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169" fontId="5" fillId="33" borderId="10" xfId="0" applyNumberFormat="1" applyFont="1" applyFill="1" applyBorder="1" applyAlignment="1" applyProtection="1">
      <alignment horizontal="right" vertical="center"/>
      <protection/>
    </xf>
    <xf numFmtId="170" fontId="5" fillId="33" borderId="10" xfId="0" applyNumberFormat="1" applyFont="1" applyFill="1" applyBorder="1" applyAlignment="1" applyProtection="1">
      <alignment horizontal="righ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169" fontId="3" fillId="33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171" fontId="3" fillId="33" borderId="10" xfId="0" applyNumberFormat="1" applyFont="1" applyFill="1" applyBorder="1" applyAlignment="1" applyProtection="1">
      <alignment horizontal="right" vertical="center"/>
      <protection/>
    </xf>
    <xf numFmtId="172" fontId="3" fillId="33" borderId="10" xfId="0" applyNumberFormat="1" applyFont="1" applyFill="1" applyBorder="1" applyAlignment="1" applyProtection="1">
      <alignment horizontal="right" vertical="center"/>
      <protection/>
    </xf>
    <xf numFmtId="2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quotePrefix="1">
      <alignment horizontal="center"/>
    </xf>
    <xf numFmtId="49" fontId="3" fillId="33" borderId="10" xfId="0" applyNumberFormat="1" applyFont="1" applyFill="1" applyBorder="1" applyAlignment="1">
      <alignment wrapText="1"/>
    </xf>
    <xf numFmtId="170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 vertical="top"/>
    </xf>
    <xf numFmtId="49" fontId="5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49" fontId="11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 vertical="center"/>
      <protection/>
    </xf>
    <xf numFmtId="169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justify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left" vertical="center"/>
      <protection/>
    </xf>
    <xf numFmtId="173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/>
    </xf>
    <xf numFmtId="173" fontId="2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wrapText="1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168" fontId="0" fillId="0" borderId="17" xfId="0" applyNumberFormat="1" applyBorder="1" applyAlignment="1">
      <alignment vertical="top"/>
    </xf>
    <xf numFmtId="49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168" fontId="7" fillId="0" borderId="17" xfId="0" applyNumberFormat="1" applyFont="1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0" xfId="0" applyBorder="1" applyAlignment="1">
      <alignment vertical="top"/>
    </xf>
    <xf numFmtId="0" fontId="7" fillId="0" borderId="10" xfId="0" applyFont="1" applyBorder="1" applyAlignment="1">
      <alignment vertical="top"/>
    </xf>
    <xf numFmtId="168" fontId="7" fillId="0" borderId="10" xfId="0" applyNumberFormat="1" applyFont="1" applyBorder="1" applyAlignment="1">
      <alignment vertical="top"/>
    </xf>
    <xf numFmtId="168" fontId="0" fillId="0" borderId="11" xfId="0" applyNumberFormat="1" applyBorder="1" applyAlignment="1">
      <alignment vertical="top"/>
    </xf>
    <xf numFmtId="0" fontId="7" fillId="0" borderId="10" xfId="0" applyFont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68" fontId="0" fillId="0" borderId="15" xfId="0" applyNumberFormat="1" applyBorder="1" applyAlignment="1">
      <alignment vertical="top"/>
    </xf>
    <xf numFmtId="49" fontId="7" fillId="0" borderId="18" xfId="0" applyNumberFormat="1" applyFont="1" applyBorder="1" applyAlignment="1">
      <alignment horizontal="center"/>
    </xf>
    <xf numFmtId="168" fontId="0" fillId="0" borderId="19" xfId="0" applyNumberForma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168" fontId="0" fillId="0" borderId="17" xfId="0" applyNumberForma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wrapText="1"/>
    </xf>
    <xf numFmtId="2" fontId="7" fillId="0" borderId="10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17" xfId="0" applyFont="1" applyBorder="1" applyAlignment="1">
      <alignment vertical="top"/>
    </xf>
    <xf numFmtId="0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17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vertical="top"/>
    </xf>
    <xf numFmtId="168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0" fontId="17" fillId="34" borderId="22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169" fontId="14" fillId="0" borderId="10" xfId="0" applyNumberFormat="1" applyFont="1" applyBorder="1" applyAlignment="1" applyProtection="1">
      <alignment horizontal="right" vertical="center"/>
      <protection/>
    </xf>
    <xf numFmtId="170" fontId="1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3" fontId="1" fillId="35" borderId="10" xfId="0" applyNumberFormat="1" applyFont="1" applyFill="1" applyBorder="1" applyAlignment="1" applyProtection="1">
      <alignment vertical="center" wrapText="1"/>
      <protection/>
    </xf>
    <xf numFmtId="4" fontId="1" fillId="35" borderId="10" xfId="0" applyNumberFormat="1" applyFont="1" applyFill="1" applyBorder="1" applyAlignment="1" applyProtection="1">
      <alignment vertical="center" wrapText="1"/>
      <protection/>
    </xf>
    <xf numFmtId="169" fontId="14" fillId="0" borderId="0" xfId="0" applyNumberFormat="1" applyFont="1" applyFill="1" applyBorder="1" applyAlignment="1" applyProtection="1">
      <alignment horizontal="right" vertical="center"/>
      <protection/>
    </xf>
    <xf numFmtId="170" fontId="14" fillId="0" borderId="0" xfId="0" applyNumberFormat="1" applyFont="1" applyBorder="1" applyAlignment="1" applyProtection="1">
      <alignment horizontal="right" vertical="center"/>
      <protection/>
    </xf>
    <xf numFmtId="169" fontId="14" fillId="0" borderId="0" xfId="0" applyNumberFormat="1" applyFont="1" applyBorder="1" applyAlignment="1" applyProtection="1">
      <alignment horizontal="right" vertical="center"/>
      <protection/>
    </xf>
    <xf numFmtId="0" fontId="5" fillId="0" borderId="0" xfId="55" applyFont="1">
      <alignment/>
      <protection/>
    </xf>
    <xf numFmtId="0" fontId="2" fillId="0" borderId="23" xfId="55" applyFont="1" applyBorder="1" applyAlignment="1">
      <alignment horizontal="center" vertical="center"/>
      <protection/>
    </xf>
    <xf numFmtId="2" fontId="2" fillId="0" borderId="23" xfId="55" applyNumberFormat="1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vertical="center"/>
      <protection/>
    </xf>
    <xf numFmtId="2" fontId="5" fillId="0" borderId="23" xfId="55" applyNumberFormat="1" applyFont="1" applyFill="1" applyBorder="1" applyAlignment="1">
      <alignment horizontal="center" vertical="center"/>
      <protection/>
    </xf>
    <xf numFmtId="0" fontId="5" fillId="0" borderId="0" xfId="55" applyFont="1" applyFill="1">
      <alignment/>
      <protection/>
    </xf>
    <xf numFmtId="0" fontId="5" fillId="0" borderId="23" xfId="55" applyFont="1" applyFill="1" applyBorder="1" applyAlignment="1" applyProtection="1">
      <alignment horizontal="left" vertical="center"/>
      <protection/>
    </xf>
    <xf numFmtId="1" fontId="5" fillId="0" borderId="23" xfId="55" applyNumberFormat="1" applyFont="1" applyFill="1" applyBorder="1" applyAlignment="1" applyProtection="1">
      <alignment horizontal="right" vertical="center"/>
      <protection/>
    </xf>
    <xf numFmtId="0" fontId="2" fillId="0" borderId="23" xfId="55" applyFont="1" applyFill="1" applyBorder="1" applyAlignment="1">
      <alignment horizontal="right" vertical="center"/>
      <protection/>
    </xf>
    <xf numFmtId="0" fontId="2" fillId="0" borderId="23" xfId="55" applyFont="1" applyFill="1" applyBorder="1" applyAlignment="1">
      <alignment vertical="center"/>
      <protection/>
    </xf>
    <xf numFmtId="2" fontId="2" fillId="0" borderId="23" xfId="55" applyNumberFormat="1" applyFont="1" applyFill="1" applyBorder="1" applyAlignment="1">
      <alignment horizontal="center" vertical="center"/>
      <protection/>
    </xf>
    <xf numFmtId="0" fontId="5" fillId="0" borderId="23" xfId="55" applyFont="1" applyFill="1" applyBorder="1">
      <alignment/>
      <protection/>
    </xf>
    <xf numFmtId="0" fontId="5" fillId="0" borderId="23" xfId="55" applyFont="1" applyFill="1" applyBorder="1" quotePrefix="1">
      <alignment/>
      <protection/>
    </xf>
    <xf numFmtId="0" fontId="5" fillId="0" borderId="23" xfId="55" applyFont="1" applyFill="1" applyBorder="1" applyAlignment="1">
      <alignment horizontal="center"/>
      <protection/>
    </xf>
    <xf numFmtId="0" fontId="14" fillId="0" borderId="23" xfId="55" applyFont="1" applyFill="1" applyBorder="1" applyAlignment="1" applyProtection="1">
      <alignment horizontal="left" vertical="center"/>
      <protection/>
    </xf>
    <xf numFmtId="1" fontId="5" fillId="0" borderId="0" xfId="55" applyNumberFormat="1" applyFont="1" applyFill="1" applyBorder="1" applyAlignment="1" applyProtection="1">
      <alignment horizontal="right" vertical="center"/>
      <protection/>
    </xf>
    <xf numFmtId="1" fontId="2" fillId="0" borderId="23" xfId="55" applyNumberFormat="1" applyFont="1" applyFill="1" applyBorder="1" applyAlignment="1">
      <alignment vertical="center"/>
      <protection/>
    </xf>
    <xf numFmtId="1" fontId="5" fillId="0" borderId="0" xfId="55" applyNumberFormat="1" applyFont="1" applyFill="1">
      <alignment/>
      <protection/>
    </xf>
    <xf numFmtId="0" fontId="5" fillId="0" borderId="23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left" vertical="center"/>
      <protection/>
    </xf>
    <xf numFmtId="1" fontId="2" fillId="0" borderId="23" xfId="55" applyNumberFormat="1" applyFont="1" applyBorder="1" applyAlignment="1">
      <alignment vertical="center"/>
      <protection/>
    </xf>
    <xf numFmtId="168" fontId="2" fillId="0" borderId="23" xfId="55" applyNumberFormat="1" applyFont="1" applyBorder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1" fontId="5" fillId="0" borderId="0" xfId="55" applyNumberFormat="1" applyFont="1" applyAlignment="1">
      <alignment horizontal="right"/>
      <protection/>
    </xf>
    <xf numFmtId="2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right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 applyProtection="1">
      <alignment horizontal="left" vertical="center" wrapText="1" readingOrder="2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5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49" fontId="11" fillId="33" borderId="0" xfId="0" applyNumberFormat="1" applyFont="1" applyFill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2" xfId="0" applyFont="1" applyBorder="1" applyAlignment="1" quotePrefix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 readingOrder="2"/>
      <protection/>
    </xf>
    <xf numFmtId="0" fontId="2" fillId="0" borderId="0" xfId="55" applyFont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B1">
      <selection activeCell="A2" sqref="A2:J2"/>
    </sheetView>
  </sheetViews>
  <sheetFormatPr defaultColWidth="11.421875" defaultRowHeight="12.75"/>
  <cols>
    <col min="1" max="1" width="21.28125" style="2" hidden="1" customWidth="1"/>
    <col min="2" max="2" width="11.00390625" style="2" customWidth="1"/>
    <col min="3" max="3" width="47.57421875" style="3" customWidth="1"/>
    <col min="4" max="4" width="13.8515625" style="4" bestFit="1" customWidth="1"/>
    <col min="5" max="5" width="12.8515625" style="4" customWidth="1"/>
    <col min="6" max="6" width="15.28125" style="4" customWidth="1"/>
    <col min="7" max="8" width="14.421875" style="5" bestFit="1" customWidth="1"/>
    <col min="9" max="9" width="12.140625" style="4" bestFit="1" customWidth="1"/>
    <col min="10" max="10" width="14.28125" style="5" customWidth="1"/>
    <col min="11" max="16384" width="11.421875" style="1" customWidth="1"/>
  </cols>
  <sheetData>
    <row r="1" spans="1:10" ht="20.2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20.25" customHeight="1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4.25" customHeight="1">
      <c r="A3" s="227" t="s">
        <v>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4.25" customHeight="1">
      <c r="A4" s="227" t="s">
        <v>3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ht="14.25" customHeight="1">
      <c r="A5" s="6"/>
      <c r="B5" s="228" t="s">
        <v>4</v>
      </c>
      <c r="C5" s="229"/>
      <c r="D5" s="229"/>
      <c r="E5" s="230"/>
      <c r="F5" s="231"/>
      <c r="G5" s="232"/>
      <c r="H5" s="232"/>
      <c r="I5" s="232"/>
      <c r="J5" s="233"/>
    </row>
    <row r="6" spans="1:10" ht="42" customHeight="1">
      <c r="A6" s="6"/>
      <c r="B6" s="223" t="s">
        <v>5</v>
      </c>
      <c r="C6" s="224"/>
      <c r="D6" s="225"/>
      <c r="E6" s="200" t="s">
        <v>6</v>
      </c>
      <c r="F6" s="202"/>
      <c r="G6" s="200" t="s">
        <v>7</v>
      </c>
      <c r="H6" s="202"/>
      <c r="I6" s="200" t="s">
        <v>8</v>
      </c>
      <c r="J6" s="202"/>
    </row>
    <row r="7" spans="1:10" ht="14.25" customHeight="1">
      <c r="A7" s="6"/>
      <c r="B7" s="209" t="s">
        <v>9</v>
      </c>
      <c r="C7" s="210"/>
      <c r="D7" s="211"/>
      <c r="E7" s="212">
        <v>0</v>
      </c>
      <c r="F7" s="213"/>
      <c r="G7" s="214">
        <v>0</v>
      </c>
      <c r="H7" s="215"/>
      <c r="I7" s="214">
        <v>0</v>
      </c>
      <c r="J7" s="215"/>
    </row>
    <row r="8" spans="1:10" ht="14.25" customHeight="1">
      <c r="A8" s="6"/>
      <c r="B8" s="209" t="s">
        <v>10</v>
      </c>
      <c r="C8" s="210"/>
      <c r="D8" s="211"/>
      <c r="E8" s="212">
        <v>0</v>
      </c>
      <c r="F8" s="213"/>
      <c r="G8" s="214">
        <v>0</v>
      </c>
      <c r="H8" s="215"/>
      <c r="I8" s="214">
        <v>0</v>
      </c>
      <c r="J8" s="215"/>
    </row>
    <row r="9" spans="1:10" ht="14.25" customHeight="1">
      <c r="A9" s="6"/>
      <c r="B9" s="216" t="s">
        <v>11</v>
      </c>
      <c r="C9" s="217"/>
      <c r="D9" s="218"/>
      <c r="E9" s="212">
        <v>0</v>
      </c>
      <c r="F9" s="213"/>
      <c r="G9" s="214">
        <v>0</v>
      </c>
      <c r="H9" s="215"/>
      <c r="I9" s="214">
        <v>0</v>
      </c>
      <c r="J9" s="215"/>
    </row>
    <row r="10" spans="1:10" ht="69.75" customHeight="1">
      <c r="A10" s="6"/>
      <c r="B10" s="223" t="s">
        <v>12</v>
      </c>
      <c r="C10" s="224"/>
      <c r="D10" s="225"/>
      <c r="E10" s="200" t="s">
        <v>13</v>
      </c>
      <c r="F10" s="202"/>
      <c r="G10" s="200" t="s">
        <v>14</v>
      </c>
      <c r="H10" s="202"/>
      <c r="I10" s="200" t="s">
        <v>15</v>
      </c>
      <c r="J10" s="202"/>
    </row>
    <row r="11" spans="1:10" ht="14.25" customHeight="1">
      <c r="A11" s="6"/>
      <c r="B11" s="209" t="s">
        <v>9</v>
      </c>
      <c r="C11" s="210"/>
      <c r="D11" s="211"/>
      <c r="E11" s="212">
        <v>0</v>
      </c>
      <c r="F11" s="213"/>
      <c r="G11" s="214">
        <v>0</v>
      </c>
      <c r="H11" s="215"/>
      <c r="I11" s="214">
        <v>0</v>
      </c>
      <c r="J11" s="215"/>
    </row>
    <row r="12" spans="1:10" ht="14.25" customHeight="1">
      <c r="A12" s="6"/>
      <c r="B12" s="209" t="s">
        <v>10</v>
      </c>
      <c r="C12" s="210"/>
      <c r="D12" s="211"/>
      <c r="E12" s="212">
        <v>0</v>
      </c>
      <c r="F12" s="213"/>
      <c r="G12" s="214">
        <v>0</v>
      </c>
      <c r="H12" s="215"/>
      <c r="I12" s="214">
        <v>0</v>
      </c>
      <c r="J12" s="215"/>
    </row>
    <row r="13" spans="1:10" ht="14.25" customHeight="1">
      <c r="A13" s="6"/>
      <c r="B13" s="216" t="s">
        <v>11</v>
      </c>
      <c r="C13" s="217"/>
      <c r="D13" s="218"/>
      <c r="E13" s="212">
        <v>0</v>
      </c>
      <c r="F13" s="213"/>
      <c r="G13" s="214">
        <v>0</v>
      </c>
      <c r="H13" s="215"/>
      <c r="I13" s="214">
        <v>0</v>
      </c>
      <c r="J13" s="215"/>
    </row>
    <row r="14" spans="1:10" ht="60" customHeight="1">
      <c r="A14" s="6"/>
      <c r="B14" s="223" t="s">
        <v>16</v>
      </c>
      <c r="C14" s="224"/>
      <c r="D14" s="225"/>
      <c r="E14" s="200" t="s">
        <v>17</v>
      </c>
      <c r="F14" s="202"/>
      <c r="G14" s="200" t="s">
        <v>18</v>
      </c>
      <c r="H14" s="202"/>
      <c r="I14" s="200" t="s">
        <v>19</v>
      </c>
      <c r="J14" s="202"/>
    </row>
    <row r="15" spans="1:10" ht="14.25" customHeight="1">
      <c r="A15" s="6"/>
      <c r="B15" s="209" t="s">
        <v>9</v>
      </c>
      <c r="C15" s="210"/>
      <c r="D15" s="211"/>
      <c r="E15" s="212">
        <v>0</v>
      </c>
      <c r="F15" s="213"/>
      <c r="G15" s="214">
        <v>0</v>
      </c>
      <c r="H15" s="215"/>
      <c r="I15" s="214">
        <v>0</v>
      </c>
      <c r="J15" s="215"/>
    </row>
    <row r="16" spans="1:10" ht="14.25" customHeight="1">
      <c r="A16" s="6"/>
      <c r="B16" s="209" t="s">
        <v>10</v>
      </c>
      <c r="C16" s="210"/>
      <c r="D16" s="211"/>
      <c r="E16" s="212">
        <v>0</v>
      </c>
      <c r="F16" s="213"/>
      <c r="G16" s="214">
        <v>0</v>
      </c>
      <c r="H16" s="215"/>
      <c r="I16" s="214">
        <v>0</v>
      </c>
      <c r="J16" s="215"/>
    </row>
    <row r="17" spans="1:10" ht="14.25" customHeight="1">
      <c r="A17" s="6"/>
      <c r="B17" s="216" t="s">
        <v>11</v>
      </c>
      <c r="C17" s="217"/>
      <c r="D17" s="218"/>
      <c r="E17" s="219">
        <v>0</v>
      </c>
      <c r="F17" s="220"/>
      <c r="G17" s="221">
        <v>0</v>
      </c>
      <c r="H17" s="222"/>
      <c r="I17" s="221">
        <v>0</v>
      </c>
      <c r="J17" s="222"/>
    </row>
    <row r="18" spans="1:10" ht="36.75" customHeight="1">
      <c r="A18" s="6"/>
      <c r="B18" s="197" t="s">
        <v>20</v>
      </c>
      <c r="C18" s="198"/>
      <c r="D18" s="199"/>
      <c r="E18" s="200">
        <v>0</v>
      </c>
      <c r="F18" s="201"/>
      <c r="G18" s="201"/>
      <c r="H18" s="201"/>
      <c r="I18" s="201"/>
      <c r="J18" s="202"/>
    </row>
    <row r="19" spans="1:10" ht="14.25" customHeight="1">
      <c r="A19" s="6"/>
      <c r="B19" s="8"/>
      <c r="C19" s="9"/>
      <c r="D19" s="10"/>
      <c r="E19" s="10"/>
      <c r="F19" s="10"/>
      <c r="G19" s="10"/>
      <c r="H19" s="10"/>
      <c r="I19" s="10"/>
      <c r="J19" s="10"/>
    </row>
    <row r="20" spans="1:10" ht="41.25" customHeight="1">
      <c r="A20" s="11"/>
      <c r="B20" s="203" t="s">
        <v>21</v>
      </c>
      <c r="C20" s="205" t="s">
        <v>22</v>
      </c>
      <c r="D20" s="203" t="s">
        <v>23</v>
      </c>
      <c r="E20" s="203" t="s">
        <v>24</v>
      </c>
      <c r="F20" s="203" t="s">
        <v>25</v>
      </c>
      <c r="G20" s="207" t="s">
        <v>26</v>
      </c>
      <c r="H20" s="208"/>
      <c r="I20" s="207" t="s">
        <v>27</v>
      </c>
      <c r="J20" s="208"/>
    </row>
    <row r="21" spans="1:10" ht="59.25" customHeight="1">
      <c r="A21" s="11"/>
      <c r="B21" s="204"/>
      <c r="C21" s="206"/>
      <c r="D21" s="204"/>
      <c r="E21" s="204"/>
      <c r="F21" s="204"/>
      <c r="G21" s="12" t="s">
        <v>28</v>
      </c>
      <c r="H21" s="12" t="s">
        <v>29</v>
      </c>
      <c r="I21" s="12" t="s">
        <v>30</v>
      </c>
      <c r="J21" s="12" t="s">
        <v>31</v>
      </c>
    </row>
    <row r="22" spans="1:10" ht="25.5" customHeight="1">
      <c r="A22" s="14" t="s">
        <v>32</v>
      </c>
      <c r="B22" s="15" t="s">
        <v>33</v>
      </c>
      <c r="C22" s="16" t="s">
        <v>34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</row>
    <row r="23" spans="1:10" ht="12.75">
      <c r="A23" s="14" t="s">
        <v>35</v>
      </c>
      <c r="B23" s="15" t="s">
        <v>36</v>
      </c>
      <c r="C23" s="16" t="s">
        <v>37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s="19" customFormat="1" ht="12.75">
      <c r="A24" s="18" t="s">
        <v>38</v>
      </c>
      <c r="B24" s="20" t="s">
        <v>39</v>
      </c>
      <c r="C24" s="21" t="s">
        <v>40</v>
      </c>
      <c r="D24" s="22">
        <f>17+1</f>
        <v>18</v>
      </c>
      <c r="E24" s="22">
        <f>1169568+81980</f>
        <v>1251548</v>
      </c>
      <c r="F24" s="22">
        <v>1251548</v>
      </c>
      <c r="G24" s="23">
        <v>41.72</v>
      </c>
      <c r="H24" s="23">
        <v>41.72</v>
      </c>
      <c r="I24" s="22">
        <v>0</v>
      </c>
      <c r="J24" s="23">
        <v>0</v>
      </c>
    </row>
    <row r="25" spans="1:10" ht="25.5" customHeight="1">
      <c r="A25" s="2" t="s">
        <v>41</v>
      </c>
      <c r="B25" s="24" t="s">
        <v>42</v>
      </c>
      <c r="C25" s="13" t="s">
        <v>43</v>
      </c>
      <c r="D25" s="25"/>
      <c r="E25" s="25"/>
      <c r="F25" s="25"/>
      <c r="G25" s="26">
        <f>SUM(E25*100/E64)</f>
        <v>0</v>
      </c>
      <c r="H25" s="26">
        <f>SUM(E25*100/E64)</f>
        <v>0</v>
      </c>
      <c r="I25" s="25">
        <v>0</v>
      </c>
      <c r="J25" s="26">
        <v>0</v>
      </c>
    </row>
    <row r="26" spans="1:10" s="28" customFormat="1" ht="12.75">
      <c r="A26" s="27" t="s">
        <v>44</v>
      </c>
      <c r="B26" s="29" t="s">
        <v>45</v>
      </c>
      <c r="C26" s="30" t="s">
        <v>46</v>
      </c>
      <c r="D26" s="31">
        <v>2</v>
      </c>
      <c r="E26" s="31">
        <v>513267</v>
      </c>
      <c r="F26" s="31">
        <v>513267</v>
      </c>
      <c r="G26" s="32">
        <v>17.1</v>
      </c>
      <c r="H26" s="32">
        <v>17.1</v>
      </c>
      <c r="I26" s="31">
        <v>0</v>
      </c>
      <c r="J26" s="32">
        <v>0</v>
      </c>
    </row>
    <row r="27" spans="1:10" ht="12.75">
      <c r="A27" s="2" t="s">
        <v>47</v>
      </c>
      <c r="B27" s="24" t="s">
        <v>48</v>
      </c>
      <c r="C27" s="13" t="s">
        <v>49</v>
      </c>
      <c r="D27" s="25"/>
      <c r="E27" s="25"/>
      <c r="F27" s="25"/>
      <c r="G27" s="26">
        <f>SUM(E27*100/E64)</f>
        <v>0</v>
      </c>
      <c r="H27" s="26">
        <f>SUM(E27*100/E64)</f>
        <v>0</v>
      </c>
      <c r="I27" s="25">
        <v>0</v>
      </c>
      <c r="J27" s="26">
        <v>0</v>
      </c>
    </row>
    <row r="28" spans="1:10" ht="12.75">
      <c r="A28" s="2" t="s">
        <v>50</v>
      </c>
      <c r="B28" s="24" t="s">
        <v>51</v>
      </c>
      <c r="C28" s="13" t="s">
        <v>52</v>
      </c>
      <c r="D28" s="25">
        <v>0</v>
      </c>
      <c r="E28" s="25">
        <v>0</v>
      </c>
      <c r="F28" s="25">
        <v>0</v>
      </c>
      <c r="G28" s="26">
        <f>SUM(E28*100/E64)</f>
        <v>0</v>
      </c>
      <c r="H28" s="26">
        <f>SUM(F28*100/F64)</f>
        <v>0</v>
      </c>
      <c r="I28" s="25">
        <v>0</v>
      </c>
      <c r="J28" s="26">
        <v>0</v>
      </c>
    </row>
    <row r="29" spans="1:10" s="28" customFormat="1" ht="12.75">
      <c r="A29" s="27" t="s">
        <v>53</v>
      </c>
      <c r="B29" s="29" t="s">
        <v>54</v>
      </c>
      <c r="C29" s="30" t="s">
        <v>55</v>
      </c>
      <c r="D29" s="31">
        <f>SUM(D24:D27)</f>
        <v>20</v>
      </c>
      <c r="E29" s="31">
        <f>SUM(E24:E27)</f>
        <v>1764815</v>
      </c>
      <c r="F29" s="31">
        <f>SUM(F24:F27)</f>
        <v>1764815</v>
      </c>
      <c r="G29" s="33">
        <f>SUM(G24:G28)</f>
        <v>58.82</v>
      </c>
      <c r="H29" s="33">
        <f>SUM(H24:H28)</f>
        <v>58.82</v>
      </c>
      <c r="I29" s="31">
        <v>0</v>
      </c>
      <c r="J29" s="32">
        <v>0</v>
      </c>
    </row>
    <row r="30" spans="1:10" ht="12.75">
      <c r="A30" s="14" t="s">
        <v>56</v>
      </c>
      <c r="B30" s="15" t="s">
        <v>57</v>
      </c>
      <c r="C30" s="16" t="s">
        <v>58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</row>
    <row r="31" spans="1:10" ht="25.5" customHeight="1">
      <c r="A31" s="2" t="s">
        <v>59</v>
      </c>
      <c r="B31" s="24" t="s">
        <v>39</v>
      </c>
      <c r="C31" s="13" t="s">
        <v>60</v>
      </c>
      <c r="D31" s="25">
        <v>0</v>
      </c>
      <c r="E31" s="25">
        <v>0</v>
      </c>
      <c r="F31" s="25">
        <v>0</v>
      </c>
      <c r="G31" s="26">
        <v>0</v>
      </c>
      <c r="H31" s="26">
        <v>0</v>
      </c>
      <c r="I31" s="25">
        <v>0</v>
      </c>
      <c r="J31" s="26">
        <v>0</v>
      </c>
    </row>
    <row r="32" spans="1:10" ht="12.75">
      <c r="A32" s="2" t="s">
        <v>61</v>
      </c>
      <c r="B32" s="24" t="s">
        <v>42</v>
      </c>
      <c r="C32" s="13" t="s">
        <v>46</v>
      </c>
      <c r="D32" s="25">
        <v>0</v>
      </c>
      <c r="E32" s="25">
        <v>0</v>
      </c>
      <c r="F32" s="25">
        <v>0</v>
      </c>
      <c r="G32" s="26">
        <v>0</v>
      </c>
      <c r="H32" s="26">
        <v>0</v>
      </c>
      <c r="I32" s="25">
        <v>0</v>
      </c>
      <c r="J32" s="26">
        <v>0</v>
      </c>
    </row>
    <row r="33" spans="1:10" ht="12.75">
      <c r="A33" s="2" t="s">
        <v>62</v>
      </c>
      <c r="B33" s="24" t="s">
        <v>45</v>
      </c>
      <c r="C33" s="13" t="s">
        <v>63</v>
      </c>
      <c r="D33" s="25">
        <v>0</v>
      </c>
      <c r="E33" s="25">
        <v>0</v>
      </c>
      <c r="F33" s="25">
        <v>0</v>
      </c>
      <c r="G33" s="26">
        <v>0</v>
      </c>
      <c r="H33" s="26">
        <v>0</v>
      </c>
      <c r="I33" s="25">
        <v>0</v>
      </c>
      <c r="J33" s="26">
        <v>0</v>
      </c>
    </row>
    <row r="34" spans="2:10" ht="12.75">
      <c r="B34" s="24" t="s">
        <v>48</v>
      </c>
      <c r="C34" s="13" t="s">
        <v>64</v>
      </c>
      <c r="D34" s="25">
        <v>0</v>
      </c>
      <c r="E34" s="34">
        <v>0</v>
      </c>
      <c r="F34" s="34">
        <v>0</v>
      </c>
      <c r="G34" s="26">
        <v>0</v>
      </c>
      <c r="H34" s="26">
        <v>0</v>
      </c>
      <c r="I34" s="25"/>
      <c r="J34" s="26"/>
    </row>
    <row r="35" spans="1:10" ht="12.75">
      <c r="A35" s="2" t="s">
        <v>65</v>
      </c>
      <c r="B35" s="24" t="s">
        <v>51</v>
      </c>
      <c r="C35" s="13" t="s">
        <v>66</v>
      </c>
      <c r="D35" s="25">
        <v>0</v>
      </c>
      <c r="E35" s="25">
        <v>0</v>
      </c>
      <c r="F35" s="25">
        <v>0</v>
      </c>
      <c r="G35" s="26">
        <v>0</v>
      </c>
      <c r="H35" s="26">
        <v>0</v>
      </c>
      <c r="I35" s="25">
        <v>0</v>
      </c>
      <c r="J35" s="26">
        <v>0</v>
      </c>
    </row>
    <row r="36" spans="1:10" ht="12.75">
      <c r="A36" s="14" t="s">
        <v>67</v>
      </c>
      <c r="B36" s="15" t="s">
        <v>54</v>
      </c>
      <c r="C36" s="16" t="s">
        <v>68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</row>
    <row r="37" spans="1:10" ht="25.5" customHeight="1">
      <c r="A37" s="14" t="s">
        <v>69</v>
      </c>
      <c r="B37" s="15" t="s">
        <v>54</v>
      </c>
      <c r="C37" s="16" t="s">
        <v>70</v>
      </c>
      <c r="D37" s="35">
        <f>SUM(D29)</f>
        <v>20</v>
      </c>
      <c r="E37" s="35">
        <f>SUM(E29)</f>
        <v>1764815</v>
      </c>
      <c r="F37" s="35">
        <f>SUM(F29)</f>
        <v>1764815</v>
      </c>
      <c r="G37" s="36">
        <f>SUM(G29)</f>
        <v>58.82</v>
      </c>
      <c r="H37" s="36">
        <f>SUM(H29)</f>
        <v>58.82</v>
      </c>
      <c r="I37" s="35">
        <v>0</v>
      </c>
      <c r="J37" s="36">
        <v>0</v>
      </c>
    </row>
    <row r="38" spans="1:10" ht="12.75">
      <c r="A38" s="14" t="s">
        <v>71</v>
      </c>
      <c r="B38" s="15" t="s">
        <v>72</v>
      </c>
      <c r="C38" s="16" t="s">
        <v>73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 t="s">
        <v>74</v>
      </c>
      <c r="J38" s="17" t="s">
        <v>74</v>
      </c>
    </row>
    <row r="39" spans="1:10" ht="12.75">
      <c r="A39" s="14" t="s">
        <v>75</v>
      </c>
      <c r="B39" s="15" t="s">
        <v>36</v>
      </c>
      <c r="C39" s="16" t="s">
        <v>76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 t="s">
        <v>74</v>
      </c>
      <c r="J39" s="17" t="s">
        <v>74</v>
      </c>
    </row>
    <row r="40" spans="1:10" ht="12.75">
      <c r="A40" s="2" t="s">
        <v>77</v>
      </c>
      <c r="B40" s="24" t="s">
        <v>39</v>
      </c>
      <c r="C40" s="13" t="s">
        <v>78</v>
      </c>
      <c r="D40" s="25">
        <v>0</v>
      </c>
      <c r="E40" s="37">
        <v>0</v>
      </c>
      <c r="F40" s="37">
        <v>0</v>
      </c>
      <c r="G40" s="26">
        <f>SUM(E40*100/E64)</f>
        <v>0</v>
      </c>
      <c r="H40" s="26">
        <f>SUM(E40*100/E64)</f>
        <v>0</v>
      </c>
      <c r="I40" s="25"/>
      <c r="J40" s="26"/>
    </row>
    <row r="41" spans="1:10" ht="12.75">
      <c r="A41" s="2" t="s">
        <v>79</v>
      </c>
      <c r="B41" s="24" t="s">
        <v>42</v>
      </c>
      <c r="C41" s="13" t="s">
        <v>49</v>
      </c>
      <c r="D41" s="25">
        <v>0</v>
      </c>
      <c r="E41" s="37">
        <v>0</v>
      </c>
      <c r="F41" s="37">
        <v>0</v>
      </c>
      <c r="G41" s="26">
        <f>SUM(E41*100/E64)</f>
        <v>0</v>
      </c>
      <c r="H41" s="26">
        <f>SUM(E41*100/E64)</f>
        <v>0</v>
      </c>
      <c r="I41" s="25"/>
      <c r="J41" s="26"/>
    </row>
    <row r="42" spans="1:10" ht="25.5" customHeight="1">
      <c r="A42" s="2" t="s">
        <v>80</v>
      </c>
      <c r="B42" s="24" t="s">
        <v>45</v>
      </c>
      <c r="C42" s="13" t="s">
        <v>43</v>
      </c>
      <c r="D42" s="25">
        <v>0</v>
      </c>
      <c r="E42" s="37">
        <v>0</v>
      </c>
      <c r="F42" s="37">
        <v>0</v>
      </c>
      <c r="G42" s="26">
        <f>SUM(E42*100/E64)</f>
        <v>0</v>
      </c>
      <c r="H42" s="26">
        <f>SUM(E42*100/E64)</f>
        <v>0</v>
      </c>
      <c r="I42" s="25"/>
      <c r="J42" s="26"/>
    </row>
    <row r="43" spans="1:10" ht="12.75">
      <c r="A43" s="2" t="s">
        <v>81</v>
      </c>
      <c r="B43" s="24" t="s">
        <v>48</v>
      </c>
      <c r="C43" s="13" t="s">
        <v>82</v>
      </c>
      <c r="D43" s="25">
        <v>0</v>
      </c>
      <c r="E43" s="37">
        <v>0</v>
      </c>
      <c r="F43" s="37">
        <v>0</v>
      </c>
      <c r="G43" s="26">
        <f>SUM(E43*100/E64)</f>
        <v>0</v>
      </c>
      <c r="H43" s="26">
        <f>SUM(E43*100/E64)</f>
        <v>0</v>
      </c>
      <c r="I43" s="25"/>
      <c r="J43" s="26"/>
    </row>
    <row r="44" spans="1:10" ht="12.75">
      <c r="A44" s="2" t="s">
        <v>83</v>
      </c>
      <c r="B44" s="24" t="s">
        <v>51</v>
      </c>
      <c r="C44" s="13" t="s">
        <v>84</v>
      </c>
      <c r="D44" s="25">
        <v>0</v>
      </c>
      <c r="E44" s="37">
        <v>0</v>
      </c>
      <c r="F44" s="37">
        <v>0</v>
      </c>
      <c r="G44" s="26">
        <f>SUM(E44*100/E64)</f>
        <v>0</v>
      </c>
      <c r="H44" s="26">
        <f>SUM(E44*100/E64)</f>
        <v>0</v>
      </c>
      <c r="I44" s="25"/>
      <c r="J44" s="26"/>
    </row>
    <row r="45" spans="1:10" ht="12.75">
      <c r="A45" s="2" t="s">
        <v>85</v>
      </c>
      <c r="B45" s="24" t="s">
        <v>86</v>
      </c>
      <c r="C45" s="13" t="s">
        <v>87</v>
      </c>
      <c r="D45" s="25">
        <v>0</v>
      </c>
      <c r="E45" s="37">
        <v>0</v>
      </c>
      <c r="F45" s="37">
        <v>0</v>
      </c>
      <c r="G45" s="26">
        <f>SUM(E45*100/E64)</f>
        <v>0</v>
      </c>
      <c r="H45" s="26">
        <f>SUM(E45*100/E64)</f>
        <v>0</v>
      </c>
      <c r="I45" s="25"/>
      <c r="J45" s="26"/>
    </row>
    <row r="46" spans="1:10" ht="12.75">
      <c r="A46" s="2" t="s">
        <v>88</v>
      </c>
      <c r="B46" s="24" t="s">
        <v>89</v>
      </c>
      <c r="C46" s="13" t="s">
        <v>90</v>
      </c>
      <c r="D46" s="25">
        <v>0</v>
      </c>
      <c r="E46" s="37">
        <v>0</v>
      </c>
      <c r="F46" s="37">
        <v>0</v>
      </c>
      <c r="G46" s="26">
        <f>SUM(E46*100/E64)</f>
        <v>0</v>
      </c>
      <c r="H46" s="26">
        <f>SUM(E46*100/E64)</f>
        <v>0</v>
      </c>
      <c r="I46" s="25"/>
      <c r="J46" s="26"/>
    </row>
    <row r="47" spans="2:10" ht="12.75">
      <c r="B47" s="24" t="s">
        <v>91</v>
      </c>
      <c r="C47" s="13" t="s">
        <v>64</v>
      </c>
      <c r="D47" s="25">
        <v>0</v>
      </c>
      <c r="E47" s="34">
        <v>0</v>
      </c>
      <c r="F47" s="34">
        <v>0</v>
      </c>
      <c r="G47" s="26">
        <f>SUM(E47*100/E64)</f>
        <v>0</v>
      </c>
      <c r="H47" s="26">
        <f>SUM(E47*100/E64)</f>
        <v>0</v>
      </c>
      <c r="I47" s="25"/>
      <c r="J47" s="26"/>
    </row>
    <row r="48" spans="1:10" ht="12.75">
      <c r="A48" s="2" t="s">
        <v>92</v>
      </c>
      <c r="B48" s="24" t="s">
        <v>93</v>
      </c>
      <c r="C48" s="13" t="s">
        <v>94</v>
      </c>
      <c r="D48" s="25">
        <v>0</v>
      </c>
      <c r="E48" s="25">
        <v>0</v>
      </c>
      <c r="F48" s="25">
        <v>0</v>
      </c>
      <c r="G48" s="26">
        <f>SUM(E48*100/E64)</f>
        <v>0</v>
      </c>
      <c r="H48" s="26">
        <f>SUM(E48*100/E64)</f>
        <v>0</v>
      </c>
      <c r="I48" s="38"/>
      <c r="J48" s="38"/>
    </row>
    <row r="49" spans="1:10" ht="12.75">
      <c r="A49" s="2" t="s">
        <v>95</v>
      </c>
      <c r="B49" s="24" t="s">
        <v>54</v>
      </c>
      <c r="C49" s="13" t="s">
        <v>96</v>
      </c>
      <c r="D49" s="25">
        <f>SUM(D40:D46)</f>
        <v>0</v>
      </c>
      <c r="E49" s="37">
        <f>SUM(E40:E46)</f>
        <v>0</v>
      </c>
      <c r="F49" s="37">
        <f>SUM(F40:F46)</f>
        <v>0</v>
      </c>
      <c r="G49" s="39">
        <f>SUM(G40:G46)</f>
        <v>0</v>
      </c>
      <c r="H49" s="39">
        <f>SUM(H40:H46)</f>
        <v>0</v>
      </c>
      <c r="I49" s="38"/>
      <c r="J49" s="38"/>
    </row>
    <row r="50" spans="1:10" ht="12.75">
      <c r="A50" s="14" t="s">
        <v>97</v>
      </c>
      <c r="B50" s="15" t="s">
        <v>57</v>
      </c>
      <c r="C50" s="16" t="s">
        <v>98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 t="s">
        <v>74</v>
      </c>
      <c r="J50" s="17" t="s">
        <v>74</v>
      </c>
    </row>
    <row r="51" spans="1:10" s="28" customFormat="1" ht="12.75">
      <c r="A51" s="27" t="s">
        <v>99</v>
      </c>
      <c r="B51" s="29" t="s">
        <v>39</v>
      </c>
      <c r="C51" s="30" t="s">
        <v>46</v>
      </c>
      <c r="D51" s="31">
        <v>64</v>
      </c>
      <c r="E51" s="31">
        <v>157530</v>
      </c>
      <c r="F51" s="31">
        <v>150329</v>
      </c>
      <c r="G51" s="32">
        <v>5.25</v>
      </c>
      <c r="H51" s="32">
        <v>5.25</v>
      </c>
      <c r="I51" s="31"/>
      <c r="J51" s="32"/>
    </row>
    <row r="52" spans="1:10" ht="12.75">
      <c r="A52" s="2" t="s">
        <v>100</v>
      </c>
      <c r="B52" s="24" t="s">
        <v>42</v>
      </c>
      <c r="C52" s="13" t="s">
        <v>101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/>
      <c r="J52" s="38"/>
    </row>
    <row r="53" spans="1:10" s="28" customFormat="1" ht="25.5" customHeight="1">
      <c r="A53" s="27" t="s">
        <v>102</v>
      </c>
      <c r="B53" s="29" t="s">
        <v>103</v>
      </c>
      <c r="C53" s="30" t="s">
        <v>104</v>
      </c>
      <c r="D53" s="31">
        <v>2356</v>
      </c>
      <c r="E53" s="31">
        <v>779197</v>
      </c>
      <c r="F53" s="31">
        <v>636257</v>
      </c>
      <c r="G53" s="32">
        <v>25.98</v>
      </c>
      <c r="H53" s="32">
        <v>25.98</v>
      </c>
      <c r="I53" s="31"/>
      <c r="J53" s="32"/>
    </row>
    <row r="54" spans="1:10" s="28" customFormat="1" ht="25.5" customHeight="1">
      <c r="A54" s="27" t="s">
        <v>105</v>
      </c>
      <c r="B54" s="29" t="s">
        <v>106</v>
      </c>
      <c r="C54" s="30" t="s">
        <v>107</v>
      </c>
      <c r="D54" s="31">
        <v>13</v>
      </c>
      <c r="E54" s="31">
        <v>292307</v>
      </c>
      <c r="F54" s="31">
        <v>292307</v>
      </c>
      <c r="G54" s="32">
        <f>SUM(E54*100/E64)</f>
        <v>9.743566666666666</v>
      </c>
      <c r="H54" s="32">
        <f>SUM(E54*100/E64)</f>
        <v>9.743566666666666</v>
      </c>
      <c r="I54" s="31"/>
      <c r="J54" s="32"/>
    </row>
    <row r="55" spans="2:10" ht="25.5" customHeight="1">
      <c r="B55" s="24" t="s">
        <v>45</v>
      </c>
      <c r="C55" s="13" t="s">
        <v>64</v>
      </c>
      <c r="D55" s="25">
        <v>0</v>
      </c>
      <c r="E55" s="34">
        <v>0</v>
      </c>
      <c r="F55" s="34">
        <v>0</v>
      </c>
      <c r="G55" s="26">
        <f>SUM(E55*100/E64)</f>
        <v>0</v>
      </c>
      <c r="H55" s="26">
        <f>SUM(E55*100/E64)</f>
        <v>0</v>
      </c>
      <c r="I55" s="25"/>
      <c r="J55" s="26"/>
    </row>
    <row r="56" spans="1:10" ht="12.75">
      <c r="A56" s="2" t="s">
        <v>108</v>
      </c>
      <c r="B56" s="24" t="s">
        <v>48</v>
      </c>
      <c r="C56" s="13" t="s">
        <v>94</v>
      </c>
      <c r="D56" s="25"/>
      <c r="E56" s="25"/>
      <c r="F56" s="25"/>
      <c r="G56" s="26"/>
      <c r="H56" s="26"/>
      <c r="I56" s="38"/>
      <c r="J56" s="38"/>
    </row>
    <row r="57" spans="1:10" s="28" customFormat="1" ht="12.75">
      <c r="A57" s="27" t="s">
        <v>109</v>
      </c>
      <c r="B57" s="29" t="s">
        <v>110</v>
      </c>
      <c r="C57" s="30" t="s">
        <v>111</v>
      </c>
      <c r="D57" s="31">
        <v>3</v>
      </c>
      <c r="E57" s="31">
        <v>6151</v>
      </c>
      <c r="F57" s="31">
        <v>6151</v>
      </c>
      <c r="G57" s="32">
        <f>SUM(E57*100/E64)</f>
        <v>0.20503333333333335</v>
      </c>
      <c r="H57" s="32">
        <f>SUM(E57*100/E64)</f>
        <v>0.20503333333333335</v>
      </c>
      <c r="I57" s="31"/>
      <c r="J57" s="32"/>
    </row>
    <row r="58" spans="1:10" ht="12.75">
      <c r="A58" s="2" t="s">
        <v>112</v>
      </c>
      <c r="B58" s="24" t="s">
        <v>54</v>
      </c>
      <c r="C58" s="13" t="s">
        <v>113</v>
      </c>
      <c r="D58" s="25">
        <f>SUM(D51:D57)</f>
        <v>2436</v>
      </c>
      <c r="E58" s="25">
        <f>SUM(E51:E57)</f>
        <v>1235185</v>
      </c>
      <c r="F58" s="25">
        <f>SUM(F51:F57)</f>
        <v>1085044</v>
      </c>
      <c r="G58" s="40">
        <f>SUM(G51:G57)</f>
        <v>41.1786</v>
      </c>
      <c r="H58" s="40">
        <f>SUM(H51:H57)</f>
        <v>41.1786</v>
      </c>
      <c r="I58" s="25"/>
      <c r="J58" s="26"/>
    </row>
    <row r="59" spans="1:10" ht="12.75">
      <c r="A59" s="2" t="s">
        <v>114</v>
      </c>
      <c r="B59" s="24" t="s">
        <v>54</v>
      </c>
      <c r="C59" s="13" t="s">
        <v>115</v>
      </c>
      <c r="D59" s="25">
        <f>SUM(D49+D58)</f>
        <v>2436</v>
      </c>
      <c r="E59" s="25">
        <f>SUM(E49+E58)</f>
        <v>1235185</v>
      </c>
      <c r="F59" s="25">
        <f>SUM(F49+F58)</f>
        <v>1085044</v>
      </c>
      <c r="G59" s="40">
        <f>SUM(G49+G58)</f>
        <v>41.1786</v>
      </c>
      <c r="H59" s="40">
        <f>SUM(H49+H58)</f>
        <v>41.1786</v>
      </c>
      <c r="I59" s="17" t="s">
        <v>74</v>
      </c>
      <c r="J59" s="17" t="s">
        <v>74</v>
      </c>
    </row>
    <row r="60" spans="1:10" ht="12.75">
      <c r="A60" s="2" t="s">
        <v>116</v>
      </c>
      <c r="B60" s="24" t="s">
        <v>54</v>
      </c>
      <c r="C60" s="13" t="s">
        <v>117</v>
      </c>
      <c r="D60" s="25">
        <f>SUM(D37+D59)</f>
        <v>2456</v>
      </c>
      <c r="E60" s="25">
        <f>SUM(E37+E59)</f>
        <v>3000000</v>
      </c>
      <c r="F60" s="25">
        <f>SUM(F37+F59)</f>
        <v>2849859</v>
      </c>
      <c r="G60" s="40">
        <v>100</v>
      </c>
      <c r="H60" s="40">
        <v>100</v>
      </c>
      <c r="I60" s="25"/>
      <c r="J60" s="26"/>
    </row>
    <row r="61" spans="1:10" ht="25.5" customHeight="1">
      <c r="A61" s="2" t="s">
        <v>118</v>
      </c>
      <c r="B61" s="41" t="s">
        <v>119</v>
      </c>
      <c r="C61" s="13" t="s">
        <v>120</v>
      </c>
      <c r="D61" s="25"/>
      <c r="E61" s="25"/>
      <c r="F61" s="25"/>
      <c r="G61" s="26"/>
      <c r="H61" s="26"/>
      <c r="I61" s="17" t="s">
        <v>74</v>
      </c>
      <c r="J61" s="17" t="s">
        <v>74</v>
      </c>
    </row>
    <row r="62" spans="2:10" ht="12.75">
      <c r="B62" s="42" t="s">
        <v>121</v>
      </c>
      <c r="C62" s="43" t="s">
        <v>122</v>
      </c>
      <c r="D62" s="25">
        <v>0</v>
      </c>
      <c r="E62" s="25">
        <v>0</v>
      </c>
      <c r="F62" s="25">
        <v>0</v>
      </c>
      <c r="G62" s="26"/>
      <c r="H62" s="26">
        <f>SUM(E62*100/3000000)</f>
        <v>0</v>
      </c>
      <c r="I62" s="31"/>
      <c r="J62" s="32"/>
    </row>
    <row r="63" spans="2:10" ht="12.75">
      <c r="B63" s="42" t="s">
        <v>123</v>
      </c>
      <c r="C63" s="43" t="s">
        <v>124</v>
      </c>
      <c r="D63" s="25">
        <v>0</v>
      </c>
      <c r="E63" s="25">
        <v>0</v>
      </c>
      <c r="F63" s="25">
        <v>0</v>
      </c>
      <c r="G63" s="26"/>
      <c r="H63" s="26">
        <f>SUM(E63*100/3000000)</f>
        <v>0</v>
      </c>
      <c r="I63" s="31"/>
      <c r="J63" s="32"/>
    </row>
    <row r="64" spans="1:10" ht="12.75">
      <c r="A64" s="14" t="s">
        <v>125</v>
      </c>
      <c r="B64" s="15" t="s">
        <v>54</v>
      </c>
      <c r="C64" s="16" t="s">
        <v>126</v>
      </c>
      <c r="D64" s="35">
        <f>SUM(D37+D59+D62+D63)</f>
        <v>2456</v>
      </c>
      <c r="E64" s="35">
        <f>SUM(E37+E59+E62+E63)</f>
        <v>3000000</v>
      </c>
      <c r="F64" s="35">
        <f>SUM(F37+F59+F62+F63)</f>
        <v>2849859</v>
      </c>
      <c r="G64" s="26" t="s">
        <v>127</v>
      </c>
      <c r="H64" s="44">
        <f>SUM(E64*100/3000000)</f>
        <v>100</v>
      </c>
      <c r="I64" s="35"/>
      <c r="J64" s="36"/>
    </row>
    <row r="65" spans="1:10" ht="12.75">
      <c r="A65" s="2" t="s">
        <v>127</v>
      </c>
      <c r="B65" s="2" t="s">
        <v>127</v>
      </c>
      <c r="C65" s="3" t="s">
        <v>127</v>
      </c>
      <c r="D65" s="4" t="s">
        <v>127</v>
      </c>
      <c r="E65" s="4" t="s">
        <v>127</v>
      </c>
      <c r="F65" s="4" t="s">
        <v>127</v>
      </c>
      <c r="G65" s="5" t="s">
        <v>127</v>
      </c>
      <c r="H65" s="5" t="s">
        <v>127</v>
      </c>
      <c r="I65" s="4" t="s">
        <v>127</v>
      </c>
      <c r="J65" s="5" t="s">
        <v>127</v>
      </c>
    </row>
  </sheetData>
  <sheetProtection/>
  <mergeCells count="63">
    <mergeCell ref="A1:J1"/>
    <mergeCell ref="A2:J2"/>
    <mergeCell ref="A3:J3"/>
    <mergeCell ref="A4:J4"/>
    <mergeCell ref="B5:E5"/>
    <mergeCell ref="F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J18"/>
    <mergeCell ref="B20:B21"/>
    <mergeCell ref="C20:C21"/>
    <mergeCell ref="D20:D21"/>
    <mergeCell ref="E20:E21"/>
    <mergeCell ref="F20:F21"/>
    <mergeCell ref="G20:H20"/>
    <mergeCell ref="I20:J20"/>
  </mergeCells>
  <printOptions horizontalCentered="1"/>
  <pageMargins left="0.24" right="0.24" top="0.2362204724409449" bottom="0.31496062992125984" header="0.15748031496062992" footer="0.15748031496062992"/>
  <pageSetup fitToHeight="100" horizontalDpi="600" verticalDpi="600" orientation="portrait" paperSize="9" scale="64" r:id="rId1"/>
  <headerFooter>
    <oddFooter>&amp;L&amp;D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57421875" style="45" customWidth="1"/>
    <col min="2" max="2" width="36.140625" style="46" customWidth="1"/>
    <col min="3" max="3" width="16.00390625" style="45" customWidth="1"/>
    <col min="4" max="4" width="15.28125" style="45" customWidth="1"/>
    <col min="5" max="5" width="12.140625" style="45" customWidth="1"/>
    <col min="6" max="6" width="16.57421875" style="45" customWidth="1"/>
    <col min="7" max="7" width="14.421875" style="45" customWidth="1"/>
    <col min="8" max="8" width="20.140625" style="45" customWidth="1"/>
    <col min="9" max="9" width="17.00390625" style="45" customWidth="1"/>
    <col min="10" max="10" width="15.7109375" style="45" customWidth="1"/>
    <col min="11" max="11" width="18.57421875" style="45" customWidth="1"/>
    <col min="12" max="12" width="25.28125" style="45" customWidth="1"/>
    <col min="13" max="16384" width="9.140625" style="45" customWidth="1"/>
  </cols>
  <sheetData>
    <row r="1" spans="1:4" ht="12.75">
      <c r="A1" s="47" t="s">
        <v>128</v>
      </c>
      <c r="B1" s="47"/>
      <c r="C1" s="28"/>
      <c r="D1" s="28"/>
    </row>
    <row r="2" spans="1:4" ht="12.75">
      <c r="A2" s="48" t="s">
        <v>129</v>
      </c>
      <c r="B2" s="49"/>
      <c r="C2" s="28"/>
      <c r="D2" s="28"/>
    </row>
    <row r="3" spans="1:4" ht="12.75">
      <c r="A3" s="266" t="s">
        <v>4</v>
      </c>
      <c r="B3" s="266"/>
      <c r="C3" s="266"/>
      <c r="D3" s="266"/>
    </row>
    <row r="4" spans="1:4" ht="12.75">
      <c r="A4" s="48" t="s">
        <v>130</v>
      </c>
      <c r="B4" s="48"/>
      <c r="C4" s="28"/>
      <c r="D4" s="28"/>
    </row>
    <row r="5" spans="1:2" ht="12.75">
      <c r="A5" s="51" t="s">
        <v>131</v>
      </c>
      <c r="B5" s="52" t="s">
        <v>132</v>
      </c>
    </row>
    <row r="6" spans="1:2" ht="12.75">
      <c r="A6" s="51"/>
      <c r="B6" s="53"/>
    </row>
    <row r="7" spans="1:12" ht="12.75" customHeight="1">
      <c r="A7" s="259" t="s">
        <v>133</v>
      </c>
      <c r="B7" s="254" t="s">
        <v>134</v>
      </c>
      <c r="C7" s="250" t="s">
        <v>135</v>
      </c>
      <c r="D7" s="251"/>
      <c r="E7" s="267" t="s">
        <v>136</v>
      </c>
      <c r="F7" s="268"/>
      <c r="G7" s="269"/>
      <c r="H7" s="250" t="s">
        <v>137</v>
      </c>
      <c r="I7" s="251"/>
      <c r="J7" s="250" t="s">
        <v>138</v>
      </c>
      <c r="K7" s="251"/>
      <c r="L7" s="254" t="s">
        <v>139</v>
      </c>
    </row>
    <row r="8" spans="1:12" ht="104.25" customHeight="1">
      <c r="A8" s="260"/>
      <c r="B8" s="255"/>
      <c r="C8" s="7" t="s">
        <v>140</v>
      </c>
      <c r="D8" s="7" t="s">
        <v>141</v>
      </c>
      <c r="E8" s="55" t="s">
        <v>142</v>
      </c>
      <c r="F8" s="55" t="s">
        <v>143</v>
      </c>
      <c r="G8" s="55" t="s">
        <v>144</v>
      </c>
      <c r="H8" s="7" t="s">
        <v>145</v>
      </c>
      <c r="I8" s="7" t="s">
        <v>146</v>
      </c>
      <c r="J8" s="7" t="s">
        <v>147</v>
      </c>
      <c r="K8" s="7" t="s">
        <v>148</v>
      </c>
      <c r="L8" s="255"/>
    </row>
    <row r="9" spans="1:12" s="56" customFormat="1" ht="12.75">
      <c r="A9" s="57">
        <v>1</v>
      </c>
      <c r="B9" s="58" t="s">
        <v>149</v>
      </c>
      <c r="C9" s="59">
        <v>475016</v>
      </c>
      <c r="D9" s="60">
        <f aca="true" t="shared" si="0" ref="D9:D23">+(C9/3000000*100)</f>
        <v>15.833866666666665</v>
      </c>
      <c r="E9" s="61">
        <v>0</v>
      </c>
      <c r="F9" s="62">
        <v>0</v>
      </c>
      <c r="G9" s="62">
        <v>0</v>
      </c>
      <c r="H9" s="61">
        <v>0</v>
      </c>
      <c r="I9" s="62">
        <v>0</v>
      </c>
      <c r="J9" s="61">
        <v>0</v>
      </c>
      <c r="K9" s="62">
        <v>0</v>
      </c>
      <c r="L9" s="63">
        <f aca="true" t="shared" si="1" ref="L9:L23">SUM(D9)</f>
        <v>15.833866666666665</v>
      </c>
    </row>
    <row r="10" spans="1:12" s="56" customFormat="1" ht="12.75">
      <c r="A10" s="57">
        <v>2</v>
      </c>
      <c r="B10" s="58" t="s">
        <v>150</v>
      </c>
      <c r="C10" s="59">
        <v>344607</v>
      </c>
      <c r="D10" s="60">
        <f t="shared" si="0"/>
        <v>11.4869</v>
      </c>
      <c r="E10" s="61">
        <v>0</v>
      </c>
      <c r="F10" s="62">
        <v>0</v>
      </c>
      <c r="G10" s="62">
        <v>0</v>
      </c>
      <c r="H10" s="61">
        <v>0</v>
      </c>
      <c r="I10" s="62">
        <v>0</v>
      </c>
      <c r="J10" s="61">
        <v>0</v>
      </c>
      <c r="K10" s="62">
        <v>0</v>
      </c>
      <c r="L10" s="63">
        <f t="shared" si="1"/>
        <v>11.4869</v>
      </c>
    </row>
    <row r="11" spans="1:12" s="56" customFormat="1" ht="12.75">
      <c r="A11" s="57">
        <v>3</v>
      </c>
      <c r="B11" s="58" t="s">
        <v>151</v>
      </c>
      <c r="C11" s="59">
        <v>128137</v>
      </c>
      <c r="D11" s="60">
        <f t="shared" si="0"/>
        <v>4.271233333333333</v>
      </c>
      <c r="E11" s="61">
        <v>0</v>
      </c>
      <c r="F11" s="62">
        <v>0</v>
      </c>
      <c r="G11" s="62">
        <v>0</v>
      </c>
      <c r="H11" s="61">
        <v>0</v>
      </c>
      <c r="I11" s="62">
        <v>0</v>
      </c>
      <c r="J11" s="61">
        <v>0</v>
      </c>
      <c r="K11" s="62">
        <v>0</v>
      </c>
      <c r="L11" s="63">
        <f t="shared" si="1"/>
        <v>4.271233333333333</v>
      </c>
    </row>
    <row r="12" spans="1:12" s="56" customFormat="1" ht="12.75">
      <c r="A12" s="57">
        <v>4</v>
      </c>
      <c r="B12" s="58" t="s">
        <v>152</v>
      </c>
      <c r="C12" s="59">
        <v>5800</v>
      </c>
      <c r="D12" s="60">
        <f t="shared" si="0"/>
        <v>0.19333333333333333</v>
      </c>
      <c r="E12" s="61">
        <v>0</v>
      </c>
      <c r="F12" s="62">
        <v>0</v>
      </c>
      <c r="G12" s="62">
        <v>0</v>
      </c>
      <c r="H12" s="61">
        <v>0</v>
      </c>
      <c r="I12" s="62">
        <v>0</v>
      </c>
      <c r="J12" s="61">
        <v>0</v>
      </c>
      <c r="K12" s="62">
        <v>0</v>
      </c>
      <c r="L12" s="63">
        <f t="shared" si="1"/>
        <v>0.19333333333333333</v>
      </c>
    </row>
    <row r="13" spans="1:12" s="56" customFormat="1" ht="12.75">
      <c r="A13" s="57">
        <v>5</v>
      </c>
      <c r="B13" s="58" t="s">
        <v>153</v>
      </c>
      <c r="C13" s="59">
        <v>87901</v>
      </c>
      <c r="D13" s="60">
        <f t="shared" si="0"/>
        <v>2.9300333333333333</v>
      </c>
      <c r="E13" s="61">
        <v>0</v>
      </c>
      <c r="F13" s="62">
        <v>0</v>
      </c>
      <c r="G13" s="62">
        <v>0</v>
      </c>
      <c r="H13" s="61">
        <v>0</v>
      </c>
      <c r="I13" s="62">
        <v>0</v>
      </c>
      <c r="J13" s="61">
        <v>0</v>
      </c>
      <c r="K13" s="62">
        <v>0</v>
      </c>
      <c r="L13" s="63">
        <f t="shared" si="1"/>
        <v>2.9300333333333333</v>
      </c>
    </row>
    <row r="14" spans="1:12" s="56" customFormat="1" ht="12.75">
      <c r="A14" s="57">
        <v>6</v>
      </c>
      <c r="B14" s="58" t="s">
        <v>154</v>
      </c>
      <c r="C14" s="59">
        <v>36440</v>
      </c>
      <c r="D14" s="60">
        <f t="shared" si="0"/>
        <v>1.2146666666666666</v>
      </c>
      <c r="E14" s="61">
        <v>0</v>
      </c>
      <c r="F14" s="62">
        <v>0</v>
      </c>
      <c r="G14" s="62">
        <v>0</v>
      </c>
      <c r="H14" s="61">
        <v>0</v>
      </c>
      <c r="I14" s="62">
        <v>0</v>
      </c>
      <c r="J14" s="61">
        <v>0</v>
      </c>
      <c r="K14" s="62">
        <v>0</v>
      </c>
      <c r="L14" s="63">
        <f t="shared" si="1"/>
        <v>1.2146666666666666</v>
      </c>
    </row>
    <row r="15" spans="1:12" s="56" customFormat="1" ht="12.75">
      <c r="A15" s="57">
        <v>7</v>
      </c>
      <c r="B15" s="58" t="s">
        <v>155</v>
      </c>
      <c r="C15" s="59">
        <v>1000</v>
      </c>
      <c r="D15" s="60">
        <f t="shared" si="0"/>
        <v>0.03333333333333333</v>
      </c>
      <c r="E15" s="61">
        <v>0</v>
      </c>
      <c r="F15" s="62">
        <v>0</v>
      </c>
      <c r="G15" s="62">
        <v>0</v>
      </c>
      <c r="H15" s="61">
        <v>0</v>
      </c>
      <c r="I15" s="62">
        <v>0</v>
      </c>
      <c r="J15" s="61">
        <v>0</v>
      </c>
      <c r="K15" s="62">
        <v>0</v>
      </c>
      <c r="L15" s="63">
        <f t="shared" si="1"/>
        <v>0.03333333333333333</v>
      </c>
    </row>
    <row r="16" spans="1:12" s="56" customFormat="1" ht="12.75">
      <c r="A16" s="57">
        <v>8</v>
      </c>
      <c r="B16" s="58" t="s">
        <v>156</v>
      </c>
      <c r="C16" s="59">
        <v>33900</v>
      </c>
      <c r="D16" s="60">
        <f t="shared" si="0"/>
        <v>1.13</v>
      </c>
      <c r="E16" s="61">
        <v>0</v>
      </c>
      <c r="F16" s="62">
        <v>0</v>
      </c>
      <c r="G16" s="62">
        <v>0</v>
      </c>
      <c r="H16" s="61">
        <v>0</v>
      </c>
      <c r="I16" s="62">
        <v>0</v>
      </c>
      <c r="J16" s="61">
        <v>0</v>
      </c>
      <c r="K16" s="62">
        <v>0</v>
      </c>
      <c r="L16" s="63">
        <f t="shared" si="1"/>
        <v>1.13</v>
      </c>
    </row>
    <row r="17" spans="1:12" s="56" customFormat="1" ht="12.75">
      <c r="A17" s="57">
        <v>9</v>
      </c>
      <c r="B17" s="58" t="s">
        <v>157</v>
      </c>
      <c r="C17" s="59">
        <v>62310</v>
      </c>
      <c r="D17" s="60">
        <f t="shared" si="0"/>
        <v>2.077</v>
      </c>
      <c r="E17" s="61">
        <v>0</v>
      </c>
      <c r="F17" s="62">
        <v>0</v>
      </c>
      <c r="G17" s="62">
        <v>0</v>
      </c>
      <c r="H17" s="61">
        <v>0</v>
      </c>
      <c r="I17" s="62">
        <v>0</v>
      </c>
      <c r="J17" s="61">
        <v>0</v>
      </c>
      <c r="K17" s="62">
        <v>0</v>
      </c>
      <c r="L17" s="63">
        <f t="shared" si="1"/>
        <v>2.077</v>
      </c>
    </row>
    <row r="18" spans="1:12" s="56" customFormat="1" ht="12.75">
      <c r="A18" s="57">
        <v>10</v>
      </c>
      <c r="B18" s="58" t="s">
        <v>158</v>
      </c>
      <c r="C18" s="59">
        <v>81980</v>
      </c>
      <c r="D18" s="60">
        <f t="shared" si="0"/>
        <v>2.732666666666667</v>
      </c>
      <c r="E18" s="61">
        <v>0</v>
      </c>
      <c r="F18" s="62">
        <v>0</v>
      </c>
      <c r="G18" s="62">
        <v>0</v>
      </c>
      <c r="H18" s="61">
        <v>0</v>
      </c>
      <c r="I18" s="62">
        <v>0</v>
      </c>
      <c r="J18" s="61">
        <v>0</v>
      </c>
      <c r="K18" s="62">
        <v>0</v>
      </c>
      <c r="L18" s="63">
        <f t="shared" si="1"/>
        <v>2.732666666666667</v>
      </c>
    </row>
    <row r="19" spans="1:12" s="56" customFormat="1" ht="25.5" customHeight="1">
      <c r="A19" s="57">
        <v>11</v>
      </c>
      <c r="B19" s="58" t="s">
        <v>159</v>
      </c>
      <c r="C19" s="59">
        <v>476827</v>
      </c>
      <c r="D19" s="60">
        <f t="shared" si="0"/>
        <v>15.894233333333332</v>
      </c>
      <c r="E19" s="61">
        <v>0</v>
      </c>
      <c r="F19" s="62">
        <v>0</v>
      </c>
      <c r="G19" s="62">
        <v>0</v>
      </c>
      <c r="H19" s="61">
        <v>0</v>
      </c>
      <c r="I19" s="62">
        <v>0</v>
      </c>
      <c r="J19" s="61">
        <v>0</v>
      </c>
      <c r="K19" s="62">
        <v>0</v>
      </c>
      <c r="L19" s="63">
        <f t="shared" si="1"/>
        <v>15.894233333333332</v>
      </c>
    </row>
    <row r="20" spans="1:12" s="56" customFormat="1" ht="25.5" customHeight="1">
      <c r="A20" s="57">
        <v>12</v>
      </c>
      <c r="B20" s="58" t="s">
        <v>160</v>
      </c>
      <c r="C20" s="59">
        <v>19412</v>
      </c>
      <c r="D20" s="60">
        <f t="shared" si="0"/>
        <v>0.6470666666666667</v>
      </c>
      <c r="E20" s="61">
        <v>0</v>
      </c>
      <c r="F20" s="62">
        <v>0</v>
      </c>
      <c r="G20" s="62">
        <v>0</v>
      </c>
      <c r="H20" s="61">
        <v>0</v>
      </c>
      <c r="I20" s="62">
        <v>0</v>
      </c>
      <c r="J20" s="61">
        <v>0</v>
      </c>
      <c r="K20" s="62">
        <v>0</v>
      </c>
      <c r="L20" s="63">
        <f t="shared" si="1"/>
        <v>0.6470666666666667</v>
      </c>
    </row>
    <row r="21" spans="1:12" s="56" customFormat="1" ht="12.75">
      <c r="A21" s="57">
        <v>13</v>
      </c>
      <c r="B21" s="58" t="s">
        <v>161</v>
      </c>
      <c r="C21" s="59">
        <v>1062</v>
      </c>
      <c r="D21" s="60">
        <f t="shared" si="0"/>
        <v>0.0354</v>
      </c>
      <c r="E21" s="61">
        <v>0</v>
      </c>
      <c r="F21" s="62">
        <v>0</v>
      </c>
      <c r="G21" s="62">
        <v>0</v>
      </c>
      <c r="H21" s="61">
        <v>0</v>
      </c>
      <c r="I21" s="62">
        <v>0</v>
      </c>
      <c r="J21" s="61">
        <v>0</v>
      </c>
      <c r="K21" s="62">
        <v>0</v>
      </c>
      <c r="L21" s="63">
        <f t="shared" si="1"/>
        <v>0.0354</v>
      </c>
    </row>
    <row r="22" spans="1:12" s="56" customFormat="1" ht="12.75">
      <c r="A22" s="57">
        <v>14</v>
      </c>
      <c r="B22" s="58" t="s">
        <v>162</v>
      </c>
      <c r="C22" s="59">
        <v>5423</v>
      </c>
      <c r="D22" s="60">
        <f t="shared" si="0"/>
        <v>0.18076666666666666</v>
      </c>
      <c r="E22" s="61">
        <v>0</v>
      </c>
      <c r="F22" s="62">
        <v>0</v>
      </c>
      <c r="G22" s="62">
        <v>0</v>
      </c>
      <c r="H22" s="61">
        <v>0</v>
      </c>
      <c r="I22" s="62">
        <v>0</v>
      </c>
      <c r="J22" s="61">
        <v>0</v>
      </c>
      <c r="K22" s="62">
        <v>0</v>
      </c>
      <c r="L22" s="63">
        <f t="shared" si="1"/>
        <v>0.18076666666666666</v>
      </c>
    </row>
    <row r="23" spans="1:12" s="56" customFormat="1" ht="12.75">
      <c r="A23" s="57">
        <v>15</v>
      </c>
      <c r="B23" s="58" t="s">
        <v>163</v>
      </c>
      <c r="C23" s="59">
        <v>5000</v>
      </c>
      <c r="D23" s="60">
        <f t="shared" si="0"/>
        <v>0.16666666666666669</v>
      </c>
      <c r="E23" s="61">
        <v>0</v>
      </c>
      <c r="F23" s="62">
        <v>0</v>
      </c>
      <c r="G23" s="62">
        <v>0</v>
      </c>
      <c r="H23" s="61">
        <v>0</v>
      </c>
      <c r="I23" s="62">
        <v>0</v>
      </c>
      <c r="J23" s="61">
        <v>0</v>
      </c>
      <c r="K23" s="62">
        <v>0</v>
      </c>
      <c r="L23" s="63">
        <f t="shared" si="1"/>
        <v>0.16666666666666669</v>
      </c>
    </row>
    <row r="24" spans="1:12" s="64" customFormat="1" ht="12.75">
      <c r="A24" s="250" t="s">
        <v>164</v>
      </c>
      <c r="B24" s="251"/>
      <c r="C24" s="54">
        <f>SUM(C9:C23)</f>
        <v>1764815</v>
      </c>
      <c r="D24" s="65">
        <v>58.82</v>
      </c>
      <c r="E24" s="54">
        <f aca="true" t="shared" si="2" ref="E24:K24">SUM(E9:E23)</f>
        <v>0</v>
      </c>
      <c r="F24" s="66">
        <f t="shared" si="2"/>
        <v>0</v>
      </c>
      <c r="G24" s="66">
        <f t="shared" si="2"/>
        <v>0</v>
      </c>
      <c r="H24" s="54">
        <f t="shared" si="2"/>
        <v>0</v>
      </c>
      <c r="I24" s="66">
        <f t="shared" si="2"/>
        <v>0</v>
      </c>
      <c r="J24" s="54">
        <f t="shared" si="2"/>
        <v>0</v>
      </c>
      <c r="K24" s="66">
        <f t="shared" si="2"/>
        <v>0</v>
      </c>
      <c r="L24" s="65">
        <v>58.82</v>
      </c>
    </row>
    <row r="25" spans="1:12" s="64" customFormat="1" ht="12.75">
      <c r="A25" s="67"/>
      <c r="B25" s="67"/>
      <c r="C25" s="68"/>
      <c r="D25" s="69"/>
      <c r="E25" s="67"/>
      <c r="F25" s="70"/>
      <c r="G25" s="70"/>
      <c r="H25" s="68"/>
      <c r="I25" s="70"/>
      <c r="J25" s="68"/>
      <c r="K25" s="70"/>
      <c r="L25" s="70"/>
    </row>
    <row r="26" spans="1:10" s="56" customFormat="1" ht="23.25" customHeight="1">
      <c r="A26" s="71" t="s">
        <v>165</v>
      </c>
      <c r="B26" s="265" t="s">
        <v>166</v>
      </c>
      <c r="C26" s="265"/>
      <c r="D26" s="265"/>
      <c r="E26" s="265"/>
      <c r="F26" s="265"/>
      <c r="G26" s="265"/>
      <c r="H26" s="265"/>
      <c r="I26" s="265"/>
      <c r="J26" s="265"/>
    </row>
    <row r="28" spans="1:10" ht="12.75" customHeight="1">
      <c r="A28" s="259" t="s">
        <v>167</v>
      </c>
      <c r="B28" s="254" t="s">
        <v>168</v>
      </c>
      <c r="C28" s="263" t="s">
        <v>169</v>
      </c>
      <c r="D28" s="263" t="s">
        <v>170</v>
      </c>
      <c r="E28" s="250" t="s">
        <v>137</v>
      </c>
      <c r="F28" s="251"/>
      <c r="G28" s="250" t="s">
        <v>138</v>
      </c>
      <c r="H28" s="251"/>
      <c r="I28" s="254" t="s">
        <v>171</v>
      </c>
      <c r="J28" s="254" t="s">
        <v>172</v>
      </c>
    </row>
    <row r="29" spans="1:10" ht="140.25" customHeight="1">
      <c r="A29" s="260"/>
      <c r="B29" s="255"/>
      <c r="C29" s="264"/>
      <c r="D29" s="264"/>
      <c r="E29" s="7" t="s">
        <v>173</v>
      </c>
      <c r="F29" s="7" t="s">
        <v>174</v>
      </c>
      <c r="G29" s="7" t="s">
        <v>175</v>
      </c>
      <c r="H29" s="7" t="s">
        <v>176</v>
      </c>
      <c r="I29" s="255"/>
      <c r="J29" s="255"/>
    </row>
    <row r="30" spans="1:10" ht="12.75">
      <c r="A30" s="72">
        <v>1</v>
      </c>
      <c r="B30" s="58" t="s">
        <v>177</v>
      </c>
      <c r="C30" s="59">
        <v>70414</v>
      </c>
      <c r="D30" s="60">
        <f>+(C30/3000000*100)</f>
        <v>2.3471333333333333</v>
      </c>
      <c r="E30" s="61">
        <v>0</v>
      </c>
      <c r="F30" s="73">
        <v>0</v>
      </c>
      <c r="G30" s="74">
        <v>0</v>
      </c>
      <c r="H30" s="73">
        <v>0</v>
      </c>
      <c r="I30" s="75">
        <f>SUM(D30)</f>
        <v>2.3471333333333333</v>
      </c>
      <c r="J30" s="75" t="s">
        <v>178</v>
      </c>
    </row>
    <row r="31" spans="1:10" ht="12.75">
      <c r="A31" s="76">
        <v>2</v>
      </c>
      <c r="B31" s="58" t="s">
        <v>179</v>
      </c>
      <c r="C31" s="59">
        <v>44965</v>
      </c>
      <c r="D31" s="60">
        <f>+(C31/3000000*100)</f>
        <v>1.4988333333333332</v>
      </c>
      <c r="E31" s="61">
        <v>0</v>
      </c>
      <c r="F31" s="73">
        <v>0</v>
      </c>
      <c r="G31" s="74">
        <v>0</v>
      </c>
      <c r="H31" s="73">
        <v>0</v>
      </c>
      <c r="I31" s="75">
        <f>SUM(D31)</f>
        <v>1.4988333333333332</v>
      </c>
      <c r="J31" s="75" t="s">
        <v>180</v>
      </c>
    </row>
    <row r="32" spans="1:10" ht="12.75">
      <c r="A32" s="72">
        <v>3</v>
      </c>
      <c r="B32" s="77" t="s">
        <v>181</v>
      </c>
      <c r="C32" s="59">
        <v>34220</v>
      </c>
      <c r="D32" s="60">
        <v>1.14</v>
      </c>
      <c r="E32" s="78">
        <v>0</v>
      </c>
      <c r="F32" s="79">
        <v>0</v>
      </c>
      <c r="G32" s="80">
        <v>0</v>
      </c>
      <c r="H32" s="79">
        <v>0</v>
      </c>
      <c r="I32" s="81">
        <v>1.14</v>
      </c>
      <c r="J32" s="81" t="s">
        <v>182</v>
      </c>
    </row>
    <row r="33" spans="1:10" ht="12.75">
      <c r="A33" s="256" t="s">
        <v>164</v>
      </c>
      <c r="B33" s="257"/>
      <c r="C33" s="82">
        <f>C30+C31+C32</f>
        <v>149599</v>
      </c>
      <c r="D33" s="65">
        <v>4.99</v>
      </c>
      <c r="E33" s="83">
        <f>SUM(E30:E31)</f>
        <v>0</v>
      </c>
      <c r="F33" s="84">
        <f>SUM(F30:F31)</f>
        <v>0</v>
      </c>
      <c r="G33" s="83">
        <f>SUM(G30:G31)</f>
        <v>0</v>
      </c>
      <c r="H33" s="84">
        <f>SUM(H30:H31)</f>
        <v>0</v>
      </c>
      <c r="I33" s="84">
        <f>SUM(I30:I32)</f>
        <v>4.985966666666666</v>
      </c>
      <c r="J33" s="84" t="s">
        <v>127</v>
      </c>
    </row>
    <row r="35" spans="1:10" ht="23.25" customHeight="1">
      <c r="A35" s="71" t="s">
        <v>183</v>
      </c>
      <c r="B35" s="258" t="s">
        <v>184</v>
      </c>
      <c r="C35" s="258"/>
      <c r="D35" s="258"/>
      <c r="E35" s="258"/>
      <c r="F35" s="258"/>
      <c r="G35" s="258"/>
      <c r="H35" s="258"/>
      <c r="I35" s="258"/>
      <c r="J35" s="258"/>
    </row>
    <row r="37" spans="1:10" ht="12.75" customHeight="1">
      <c r="A37" s="259" t="s">
        <v>185</v>
      </c>
      <c r="B37" s="261" t="s">
        <v>186</v>
      </c>
      <c r="C37" s="263" t="s">
        <v>169</v>
      </c>
      <c r="D37" s="263" t="s">
        <v>170</v>
      </c>
      <c r="E37" s="250" t="s">
        <v>137</v>
      </c>
      <c r="F37" s="251"/>
      <c r="G37" s="250" t="s">
        <v>138</v>
      </c>
      <c r="H37" s="251"/>
      <c r="I37" s="246" t="s">
        <v>171</v>
      </c>
      <c r="J37" s="247"/>
    </row>
    <row r="38" spans="1:10" ht="140.25" customHeight="1">
      <c r="A38" s="260"/>
      <c r="B38" s="262"/>
      <c r="C38" s="264"/>
      <c r="D38" s="264"/>
      <c r="E38" s="7" t="s">
        <v>173</v>
      </c>
      <c r="F38" s="7" t="s">
        <v>174</v>
      </c>
      <c r="G38" s="7" t="s">
        <v>175</v>
      </c>
      <c r="H38" s="7" t="s">
        <v>176</v>
      </c>
      <c r="I38" s="248"/>
      <c r="J38" s="249"/>
    </row>
    <row r="39" spans="1:10" ht="12.75" customHeight="1">
      <c r="A39" s="57">
        <v>1</v>
      </c>
      <c r="B39" s="234" t="s">
        <v>187</v>
      </c>
      <c r="C39" s="235"/>
      <c r="D39" s="235"/>
      <c r="E39" s="235"/>
      <c r="F39" s="235"/>
      <c r="G39" s="235"/>
      <c r="H39" s="235"/>
      <c r="I39" s="235"/>
      <c r="J39" s="236"/>
    </row>
    <row r="40" spans="1:10" ht="12.75" customHeight="1">
      <c r="A40" s="57">
        <v>2</v>
      </c>
      <c r="B40" s="237"/>
      <c r="C40" s="238"/>
      <c r="D40" s="238"/>
      <c r="E40" s="238"/>
      <c r="F40" s="238"/>
      <c r="G40" s="238"/>
      <c r="H40" s="238"/>
      <c r="I40" s="238"/>
      <c r="J40" s="239"/>
    </row>
    <row r="41" spans="1:10" ht="12.75">
      <c r="A41" s="250" t="s">
        <v>164</v>
      </c>
      <c r="B41" s="251"/>
      <c r="C41" s="85">
        <f>SUM(C37:C40)</f>
        <v>0</v>
      </c>
      <c r="D41" s="66">
        <f>SUM(D37:D40)</f>
        <v>0</v>
      </c>
      <c r="E41" s="85">
        <f>SUM(E37:E40)</f>
        <v>0</v>
      </c>
      <c r="F41" s="66">
        <f>SUM(F37:F40)</f>
        <v>0</v>
      </c>
      <c r="G41" s="66"/>
      <c r="H41" s="85">
        <f>SUM(H37:H40)</f>
        <v>0</v>
      </c>
      <c r="I41" s="252">
        <f>SUM(I37:I40)</f>
        <v>0</v>
      </c>
      <c r="J41" s="253"/>
    </row>
    <row r="43" spans="1:7" ht="12.75">
      <c r="A43" s="86" t="s">
        <v>188</v>
      </c>
      <c r="B43" s="86"/>
      <c r="C43" s="87"/>
      <c r="D43" s="86"/>
      <c r="E43" s="86"/>
      <c r="F43" s="86"/>
      <c r="G43" s="86"/>
    </row>
    <row r="44" spans="1:7" ht="12.75">
      <c r="A44" s="86"/>
      <c r="B44" s="86"/>
      <c r="C44" s="87"/>
      <c r="D44" s="86"/>
      <c r="E44" s="86"/>
      <c r="F44" s="86"/>
      <c r="G44" s="86"/>
    </row>
    <row r="45" spans="1:8" ht="38.25" customHeight="1">
      <c r="A45" s="88" t="s">
        <v>167</v>
      </c>
      <c r="B45" s="88" t="s">
        <v>189</v>
      </c>
      <c r="C45" s="89" t="s">
        <v>190</v>
      </c>
      <c r="D45" s="243" t="s">
        <v>191</v>
      </c>
      <c r="E45" s="244"/>
      <c r="F45" s="245"/>
      <c r="G45" s="243" t="s">
        <v>192</v>
      </c>
      <c r="H45" s="245"/>
    </row>
    <row r="46" spans="1:8" ht="12.75">
      <c r="A46" s="57">
        <v>1</v>
      </c>
      <c r="B46" s="234" t="s">
        <v>193</v>
      </c>
      <c r="C46" s="235"/>
      <c r="D46" s="235"/>
      <c r="E46" s="235"/>
      <c r="F46" s="235"/>
      <c r="G46" s="235"/>
      <c r="H46" s="236"/>
    </row>
    <row r="47" spans="1:8" ht="12.75">
      <c r="A47" s="57">
        <v>2</v>
      </c>
      <c r="B47" s="237"/>
      <c r="C47" s="238"/>
      <c r="D47" s="238"/>
      <c r="E47" s="238"/>
      <c r="F47" s="238"/>
      <c r="G47" s="238"/>
      <c r="H47" s="239"/>
    </row>
    <row r="48" spans="1:8" ht="12.75">
      <c r="A48" s="240" t="s">
        <v>164</v>
      </c>
      <c r="B48" s="241"/>
      <c r="C48" s="241"/>
      <c r="D48" s="241"/>
      <c r="E48" s="241"/>
      <c r="F48" s="241"/>
      <c r="G48" s="241"/>
      <c r="H48" s="242"/>
    </row>
    <row r="49" spans="1:8" ht="12.75">
      <c r="A49" s="92"/>
      <c r="B49" s="92"/>
      <c r="C49" s="92"/>
      <c r="D49" s="92"/>
      <c r="E49" s="92"/>
      <c r="F49" s="92"/>
      <c r="G49" s="92"/>
      <c r="H49" s="92"/>
    </row>
    <row r="50" spans="1:7" ht="12.75" customHeight="1">
      <c r="A50" s="86" t="s">
        <v>194</v>
      </c>
      <c r="B50" s="86"/>
      <c r="C50" s="87"/>
      <c r="D50" s="86"/>
      <c r="E50" s="86"/>
      <c r="F50" s="86"/>
      <c r="G50" s="86"/>
    </row>
    <row r="51" spans="1:7" ht="12.75" customHeight="1">
      <c r="A51" s="86"/>
      <c r="B51" s="86"/>
      <c r="C51" s="87"/>
      <c r="D51" s="86"/>
      <c r="E51" s="86"/>
      <c r="F51" s="86"/>
      <c r="G51" s="86"/>
    </row>
    <row r="52" spans="1:8" ht="63.75" customHeight="1">
      <c r="A52" s="88" t="s">
        <v>167</v>
      </c>
      <c r="B52" s="90" t="s">
        <v>195</v>
      </c>
      <c r="C52" s="89" t="s">
        <v>196</v>
      </c>
      <c r="D52" s="91" t="s">
        <v>197</v>
      </c>
      <c r="E52" s="243" t="s">
        <v>198</v>
      </c>
      <c r="F52" s="244"/>
      <c r="G52" s="244"/>
      <c r="H52" s="245"/>
    </row>
    <row r="53" spans="1:8" ht="12.75">
      <c r="A53" s="57">
        <v>1</v>
      </c>
      <c r="B53" s="234" t="s">
        <v>193</v>
      </c>
      <c r="C53" s="235"/>
      <c r="D53" s="235"/>
      <c r="E53" s="235"/>
      <c r="F53" s="235"/>
      <c r="G53" s="235"/>
      <c r="H53" s="236"/>
    </row>
    <row r="54" spans="1:8" ht="12.75">
      <c r="A54" s="57">
        <v>2</v>
      </c>
      <c r="B54" s="237"/>
      <c r="C54" s="238"/>
      <c r="D54" s="238"/>
      <c r="E54" s="238"/>
      <c r="F54" s="238"/>
      <c r="G54" s="238"/>
      <c r="H54" s="239"/>
    </row>
    <row r="55" spans="1:8" ht="12.75">
      <c r="A55" s="240" t="s">
        <v>164</v>
      </c>
      <c r="B55" s="241"/>
      <c r="C55" s="241"/>
      <c r="D55" s="241"/>
      <c r="E55" s="241"/>
      <c r="F55" s="241"/>
      <c r="G55" s="241"/>
      <c r="H55" s="242"/>
    </row>
    <row r="56" ht="89.25" customHeight="1">
      <c r="B56" s="45"/>
    </row>
    <row r="57" spans="1:7" ht="12.75" customHeight="1">
      <c r="A57" s="86" t="s">
        <v>199</v>
      </c>
      <c r="B57" s="86"/>
      <c r="C57" s="86"/>
      <c r="D57" s="86"/>
      <c r="E57" s="86"/>
      <c r="F57" s="86"/>
      <c r="G57" s="86"/>
    </row>
    <row r="58" spans="1:7" ht="12.75" customHeight="1">
      <c r="A58" s="86" t="s">
        <v>200</v>
      </c>
      <c r="B58" s="93"/>
      <c r="C58" s="86"/>
      <c r="D58" s="86"/>
      <c r="E58" s="86"/>
      <c r="F58" s="86"/>
      <c r="G58" s="86"/>
    </row>
    <row r="59" spans="1:7" ht="12.75">
      <c r="A59" s="86"/>
      <c r="B59" s="86"/>
      <c r="C59" s="86"/>
      <c r="D59" s="86"/>
      <c r="E59" s="86"/>
      <c r="F59" s="86"/>
      <c r="G59" s="86"/>
    </row>
    <row r="60" spans="1:8" ht="63.75" customHeight="1">
      <c r="A60" s="88" t="s">
        <v>167</v>
      </c>
      <c r="B60" s="90" t="s">
        <v>201</v>
      </c>
      <c r="C60" s="89" t="s">
        <v>202</v>
      </c>
      <c r="D60" s="91" t="s">
        <v>197</v>
      </c>
      <c r="E60" s="243" t="s">
        <v>198</v>
      </c>
      <c r="F60" s="244"/>
      <c r="G60" s="244"/>
      <c r="H60" s="245"/>
    </row>
    <row r="61" spans="1:8" ht="12.75">
      <c r="A61" s="57">
        <v>1</v>
      </c>
      <c r="B61" s="234" t="s">
        <v>193</v>
      </c>
      <c r="C61" s="235"/>
      <c r="D61" s="235"/>
      <c r="E61" s="235"/>
      <c r="F61" s="235"/>
      <c r="G61" s="235"/>
      <c r="H61" s="236"/>
    </row>
    <row r="62" spans="1:8" ht="12.75">
      <c r="A62" s="57">
        <v>2</v>
      </c>
      <c r="B62" s="237"/>
      <c r="C62" s="238"/>
      <c r="D62" s="238"/>
      <c r="E62" s="238"/>
      <c r="F62" s="238"/>
      <c r="G62" s="238"/>
      <c r="H62" s="239"/>
    </row>
    <row r="63" spans="1:8" ht="12.75">
      <c r="A63" s="240" t="s">
        <v>164</v>
      </c>
      <c r="B63" s="241"/>
      <c r="C63" s="241"/>
      <c r="D63" s="241"/>
      <c r="E63" s="241"/>
      <c r="F63" s="241"/>
      <c r="G63" s="241"/>
      <c r="H63" s="242"/>
    </row>
    <row r="64" ht="89.25" customHeight="1">
      <c r="B64" s="45"/>
    </row>
    <row r="65" ht="12.75" customHeight="1"/>
    <row r="66" ht="12.75" customHeight="1"/>
  </sheetData>
  <sheetProtection/>
  <mergeCells count="40">
    <mergeCell ref="A3:D3"/>
    <mergeCell ref="A7:A8"/>
    <mergeCell ref="B7:B8"/>
    <mergeCell ref="C7:D7"/>
    <mergeCell ref="E7:G7"/>
    <mergeCell ref="H7:I7"/>
    <mergeCell ref="J7:K7"/>
    <mergeCell ref="L7:L8"/>
    <mergeCell ref="A24:B24"/>
    <mergeCell ref="B26:J26"/>
    <mergeCell ref="A28:A29"/>
    <mergeCell ref="B28:B29"/>
    <mergeCell ref="C28:C29"/>
    <mergeCell ref="D28:D29"/>
    <mergeCell ref="E28:F28"/>
    <mergeCell ref="G28:H28"/>
    <mergeCell ref="I28:I29"/>
    <mergeCell ref="J28:J29"/>
    <mergeCell ref="A33:B33"/>
    <mergeCell ref="B35:J35"/>
    <mergeCell ref="A37:A38"/>
    <mergeCell ref="B37:B38"/>
    <mergeCell ref="C37:C38"/>
    <mergeCell ref="D37:D38"/>
    <mergeCell ref="E37:F37"/>
    <mergeCell ref="G37:H37"/>
    <mergeCell ref="I37:J38"/>
    <mergeCell ref="B39:J40"/>
    <mergeCell ref="A41:B41"/>
    <mergeCell ref="I41:J41"/>
    <mergeCell ref="D45:F45"/>
    <mergeCell ref="G45:H45"/>
    <mergeCell ref="B61:H62"/>
    <mergeCell ref="A63:H63"/>
    <mergeCell ref="B46:H47"/>
    <mergeCell ref="A48:H48"/>
    <mergeCell ref="E52:H52"/>
    <mergeCell ref="B53:H54"/>
    <mergeCell ref="A55:H55"/>
    <mergeCell ref="E60:H60"/>
  </mergeCells>
  <printOptions horizontalCentered="1"/>
  <pageMargins left="0.1968503937007874" right="0.1968503937007874" top="0.2362204724409449" bottom="0.2362204724409449" header="0.15748031496062992" footer="0.15748031496062992"/>
  <pageSetup fitToHeight="115" horizontalDpi="600" verticalDpi="600" orientation="landscape" paperSize="9" scale="6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33.7109375" style="0" customWidth="1"/>
    <col min="3" max="3" width="9.7109375" style="0" customWidth="1"/>
    <col min="4" max="4" width="9.57421875" style="0" customWidth="1"/>
    <col min="5" max="5" width="9.421875" style="0" customWidth="1"/>
    <col min="6" max="6" width="10.140625" style="0" customWidth="1"/>
    <col min="7" max="7" width="11.57421875" style="0" customWidth="1"/>
    <col min="8" max="8" width="8.28125" style="0" customWidth="1"/>
    <col min="9" max="9" width="7.28125" style="0" customWidth="1"/>
  </cols>
  <sheetData>
    <row r="1" spans="1:9" ht="12.75">
      <c r="A1" s="266" t="s">
        <v>203</v>
      </c>
      <c r="B1" s="266"/>
      <c r="C1" s="266"/>
      <c r="D1" s="266"/>
      <c r="E1" s="266"/>
      <c r="F1" s="266"/>
      <c r="G1" s="266"/>
      <c r="H1" s="266"/>
      <c r="I1" s="266"/>
    </row>
    <row r="2" spans="1:9" ht="12.75">
      <c r="A2" s="94" t="s">
        <v>130</v>
      </c>
      <c r="B2" s="95"/>
      <c r="C2" s="271"/>
      <c r="D2" s="276"/>
      <c r="E2" s="293" t="s">
        <v>204</v>
      </c>
      <c r="F2" s="294"/>
      <c r="G2" s="294"/>
      <c r="H2" s="294"/>
      <c r="I2" s="295"/>
    </row>
    <row r="3" spans="1:9" ht="31.5" customHeight="1">
      <c r="A3" s="96" t="s">
        <v>205</v>
      </c>
      <c r="B3" s="296" t="s">
        <v>206</v>
      </c>
      <c r="C3" s="296"/>
      <c r="D3" s="296"/>
      <c r="E3" s="296"/>
      <c r="F3" s="296"/>
      <c r="G3" s="296"/>
      <c r="H3" s="296"/>
      <c r="I3" s="297"/>
    </row>
    <row r="4" spans="1:9" ht="12.75">
      <c r="A4" s="97"/>
      <c r="B4" s="50"/>
      <c r="C4" s="48"/>
      <c r="D4" s="48"/>
      <c r="E4" s="98"/>
      <c r="F4" s="98"/>
      <c r="G4" s="98"/>
      <c r="H4" s="99"/>
      <c r="I4" s="99"/>
    </row>
    <row r="5" spans="1:9" ht="31.5" customHeight="1">
      <c r="A5" s="298" t="s">
        <v>207</v>
      </c>
      <c r="B5" s="298" t="s">
        <v>208</v>
      </c>
      <c r="C5" s="300" t="s">
        <v>209</v>
      </c>
      <c r="D5" s="301"/>
      <c r="E5" s="302"/>
      <c r="F5" s="298" t="s">
        <v>210</v>
      </c>
      <c r="G5" s="283" t="s">
        <v>211</v>
      </c>
      <c r="H5" s="303"/>
      <c r="I5" s="284"/>
    </row>
    <row r="6" spans="1:9" ht="51" customHeight="1">
      <c r="A6" s="299"/>
      <c r="B6" s="299"/>
      <c r="C6" s="102" t="s">
        <v>212</v>
      </c>
      <c r="D6" s="101" t="s">
        <v>213</v>
      </c>
      <c r="E6" s="100" t="s">
        <v>214</v>
      </c>
      <c r="F6" s="299"/>
      <c r="G6" s="103" t="s">
        <v>215</v>
      </c>
      <c r="H6" s="304" t="s">
        <v>216</v>
      </c>
      <c r="I6" s="305"/>
    </row>
    <row r="7" spans="1:9" ht="25.5" customHeight="1">
      <c r="A7" s="104" t="s">
        <v>217</v>
      </c>
      <c r="B7" s="105" t="s">
        <v>218</v>
      </c>
      <c r="C7" s="106"/>
      <c r="D7" s="106"/>
      <c r="E7" s="107"/>
      <c r="F7" s="108"/>
      <c r="G7" s="108"/>
      <c r="H7" s="289"/>
      <c r="I7" s="290"/>
    </row>
    <row r="8" spans="1:9" ht="12.75">
      <c r="A8" s="109" t="s">
        <v>121</v>
      </c>
      <c r="B8" s="110" t="s">
        <v>219</v>
      </c>
      <c r="C8" s="111"/>
      <c r="D8" s="111"/>
      <c r="E8" s="111"/>
      <c r="F8" s="112"/>
      <c r="G8" s="112"/>
      <c r="H8" s="291"/>
      <c r="I8" s="292"/>
    </row>
    <row r="9" spans="1:9" ht="12.75">
      <c r="A9" s="113" t="s">
        <v>220</v>
      </c>
      <c r="B9" s="114" t="s">
        <v>221</v>
      </c>
      <c r="C9" s="107"/>
      <c r="D9" s="107"/>
      <c r="E9" s="107"/>
      <c r="F9" s="108"/>
      <c r="G9" s="108"/>
      <c r="H9" s="287"/>
      <c r="I9" s="288"/>
    </row>
    <row r="10" spans="1:9" ht="25.5" customHeight="1">
      <c r="A10" s="117" t="s">
        <v>222</v>
      </c>
      <c r="B10" s="114" t="s">
        <v>223</v>
      </c>
      <c r="C10" s="107"/>
      <c r="D10" s="107"/>
      <c r="E10" s="107"/>
      <c r="F10" s="108"/>
      <c r="G10" s="108"/>
      <c r="H10" s="287"/>
      <c r="I10" s="288"/>
    </row>
    <row r="11" spans="1:9" ht="12.75">
      <c r="A11" s="113" t="s">
        <v>224</v>
      </c>
      <c r="B11" s="114" t="s">
        <v>225</v>
      </c>
      <c r="C11" s="107"/>
      <c r="D11" s="107"/>
      <c r="E11" s="107"/>
      <c r="F11" s="108"/>
      <c r="G11" s="108"/>
      <c r="H11" s="287"/>
      <c r="I11" s="288"/>
    </row>
    <row r="12" spans="1:9" ht="12.75">
      <c r="A12" s="113" t="s">
        <v>226</v>
      </c>
      <c r="B12" s="114" t="s">
        <v>227</v>
      </c>
      <c r="C12" s="107"/>
      <c r="D12" s="107"/>
      <c r="E12" s="107"/>
      <c r="F12" s="108"/>
      <c r="G12" s="108"/>
      <c r="H12" s="287"/>
      <c r="I12" s="288"/>
    </row>
    <row r="13" spans="1:9" ht="12.75">
      <c r="A13" s="118" t="s">
        <v>228</v>
      </c>
      <c r="B13" s="119" t="s">
        <v>229</v>
      </c>
      <c r="C13" s="120"/>
      <c r="D13" s="107"/>
      <c r="E13" s="107"/>
      <c r="F13" s="108"/>
      <c r="G13" s="108"/>
      <c r="H13" s="287"/>
      <c r="I13" s="288"/>
    </row>
    <row r="14" spans="1:9" ht="12.75">
      <c r="A14" s="270" t="s">
        <v>230</v>
      </c>
      <c r="B14" s="271"/>
      <c r="C14" s="121">
        <f>SUM(C9:C13)</f>
        <v>0</v>
      </c>
      <c r="D14" s="121">
        <f>SUM(D9:D13)</f>
        <v>0</v>
      </c>
      <c r="E14" s="121">
        <f>SUM(E9:E13)</f>
        <v>0</v>
      </c>
      <c r="F14" s="122">
        <f>SUM(F9:F13)</f>
        <v>0</v>
      </c>
      <c r="G14" s="122">
        <f>SUM(D14*100/730592471)</f>
        <v>0</v>
      </c>
      <c r="H14" s="272" t="s">
        <v>231</v>
      </c>
      <c r="I14" s="273"/>
    </row>
    <row r="15" spans="1:9" ht="12.75">
      <c r="A15" s="109" t="s">
        <v>123</v>
      </c>
      <c r="B15" s="105" t="s">
        <v>232</v>
      </c>
      <c r="C15" s="106"/>
      <c r="D15" s="106"/>
      <c r="E15" s="106"/>
      <c r="F15" s="123"/>
      <c r="G15" s="123"/>
      <c r="H15" s="289"/>
      <c r="I15" s="290"/>
    </row>
    <row r="16" spans="1:9" ht="25.5" customHeight="1">
      <c r="A16" s="117" t="s">
        <v>220</v>
      </c>
      <c r="B16" s="114" t="s">
        <v>233</v>
      </c>
      <c r="C16" s="107"/>
      <c r="D16" s="107"/>
      <c r="E16" s="107"/>
      <c r="F16" s="108"/>
      <c r="G16" s="108"/>
      <c r="H16" s="281"/>
      <c r="I16" s="282"/>
    </row>
    <row r="17" spans="1:9" ht="12.75">
      <c r="A17" s="117" t="s">
        <v>222</v>
      </c>
      <c r="B17" s="114" t="s">
        <v>234</v>
      </c>
      <c r="C17" s="107"/>
      <c r="D17" s="107"/>
      <c r="E17" s="107"/>
      <c r="F17" s="108"/>
      <c r="G17" s="108"/>
      <c r="H17" s="281"/>
      <c r="I17" s="282"/>
    </row>
    <row r="18" spans="1:9" ht="12.75">
      <c r="A18" s="113" t="s">
        <v>224</v>
      </c>
      <c r="B18" s="114" t="s">
        <v>235</v>
      </c>
      <c r="C18" s="107"/>
      <c r="D18" s="107"/>
      <c r="E18" s="107"/>
      <c r="F18" s="108"/>
      <c r="G18" s="108"/>
      <c r="H18" s="281"/>
      <c r="I18" s="282"/>
    </row>
    <row r="19" spans="1:9" ht="12.75">
      <c r="A19" s="113" t="s">
        <v>226</v>
      </c>
      <c r="B19" s="119" t="s">
        <v>236</v>
      </c>
      <c r="C19" s="107"/>
      <c r="D19" s="107"/>
      <c r="E19" s="107"/>
      <c r="F19" s="108"/>
      <c r="G19" s="108"/>
      <c r="H19" s="281"/>
      <c r="I19" s="282"/>
    </row>
    <row r="20" spans="1:9" ht="12.75">
      <c r="A20" s="270" t="s">
        <v>237</v>
      </c>
      <c r="B20" s="271"/>
      <c r="C20" s="121">
        <f>SUM(C16:C19)</f>
        <v>0</v>
      </c>
      <c r="D20" s="121">
        <f>SUM(D15:D19)</f>
        <v>0</v>
      </c>
      <c r="E20" s="121">
        <f>SUM(E15:E19)</f>
        <v>0</v>
      </c>
      <c r="F20" s="122">
        <f>SUM(D20*100/730580453)</f>
        <v>0</v>
      </c>
      <c r="G20" s="122">
        <f>SUM(G16:G19)</f>
        <v>0</v>
      </c>
      <c r="H20" s="272" t="s">
        <v>231</v>
      </c>
      <c r="I20" s="273"/>
    </row>
    <row r="21" spans="1:9" ht="12.75">
      <c r="A21" s="283" t="s">
        <v>238</v>
      </c>
      <c r="B21" s="284"/>
      <c r="C21" s="124">
        <f>+(C14+C20)</f>
        <v>0</v>
      </c>
      <c r="D21" s="124">
        <f>+(D14+D20)</f>
        <v>0</v>
      </c>
      <c r="E21" s="124">
        <f>+(E14+E20)</f>
        <v>0</v>
      </c>
      <c r="F21" s="125">
        <f>SUM(F14+F20)</f>
        <v>0</v>
      </c>
      <c r="G21" s="126">
        <f>SUM(G20+G14)</f>
        <v>0</v>
      </c>
      <c r="H21" s="285" t="s">
        <v>231</v>
      </c>
      <c r="I21" s="286"/>
    </row>
    <row r="22" spans="1:9" ht="12.75">
      <c r="A22" s="127" t="s">
        <v>239</v>
      </c>
      <c r="B22" s="128" t="s">
        <v>240</v>
      </c>
      <c r="C22" s="106"/>
      <c r="D22" s="106"/>
      <c r="E22" s="106"/>
      <c r="F22" s="123"/>
      <c r="G22" s="129"/>
      <c r="H22" s="279"/>
      <c r="I22" s="280"/>
    </row>
    <row r="23" spans="1:9" ht="12.75">
      <c r="A23" s="130" t="s">
        <v>121</v>
      </c>
      <c r="B23" s="111" t="s">
        <v>235</v>
      </c>
      <c r="C23" s="107"/>
      <c r="D23" s="107"/>
      <c r="E23" s="107"/>
      <c r="F23" s="108"/>
      <c r="G23" s="131"/>
      <c r="H23" s="277"/>
      <c r="I23" s="278"/>
    </row>
    <row r="24" spans="1:9" ht="12.75">
      <c r="A24" s="115" t="s">
        <v>220</v>
      </c>
      <c r="B24" s="134" t="s">
        <v>241</v>
      </c>
      <c r="C24" s="107"/>
      <c r="D24" s="107"/>
      <c r="E24" s="107"/>
      <c r="F24" s="108"/>
      <c r="G24" s="108"/>
      <c r="H24" s="277"/>
      <c r="I24" s="278"/>
    </row>
    <row r="25" spans="1:9" ht="12.75">
      <c r="A25" s="135" t="s">
        <v>222</v>
      </c>
      <c r="B25" s="134" t="s">
        <v>227</v>
      </c>
      <c r="C25" s="107"/>
      <c r="D25" s="107"/>
      <c r="E25" s="107"/>
      <c r="F25" s="108"/>
      <c r="G25" s="108"/>
      <c r="H25" s="277"/>
      <c r="I25" s="278"/>
    </row>
    <row r="26" spans="1:9" ht="25.5" customHeight="1">
      <c r="A26" s="133" t="s">
        <v>224</v>
      </c>
      <c r="B26" s="136" t="s">
        <v>223</v>
      </c>
      <c r="C26" s="137"/>
      <c r="D26" s="137"/>
      <c r="E26" s="137"/>
      <c r="F26" s="138"/>
      <c r="G26" s="138"/>
      <c r="H26" s="277"/>
      <c r="I26" s="278"/>
    </row>
    <row r="27" spans="1:9" ht="12.75">
      <c r="A27" s="115" t="s">
        <v>226</v>
      </c>
      <c r="B27" s="134" t="s">
        <v>242</v>
      </c>
      <c r="C27" s="107"/>
      <c r="D27" s="107"/>
      <c r="E27" s="107"/>
      <c r="F27" s="108"/>
      <c r="G27" s="108"/>
      <c r="H27" s="277"/>
      <c r="I27" s="278"/>
    </row>
    <row r="28" spans="1:9" ht="12.75">
      <c r="A28" s="115" t="s">
        <v>228</v>
      </c>
      <c r="B28" s="134" t="s">
        <v>243</v>
      </c>
      <c r="C28" s="107"/>
      <c r="D28" s="107"/>
      <c r="E28" s="107"/>
      <c r="F28" s="108"/>
      <c r="G28" s="108"/>
      <c r="H28" s="277"/>
      <c r="I28" s="278"/>
    </row>
    <row r="29" spans="1:9" ht="12.75">
      <c r="A29" s="115" t="s">
        <v>244</v>
      </c>
      <c r="B29" s="134" t="s">
        <v>245</v>
      </c>
      <c r="C29" s="107"/>
      <c r="D29" s="107"/>
      <c r="E29" s="107"/>
      <c r="F29" s="108"/>
      <c r="G29" s="108"/>
      <c r="H29" s="277"/>
      <c r="I29" s="278"/>
    </row>
    <row r="30" spans="1:9" ht="12.75">
      <c r="A30" s="115" t="s">
        <v>246</v>
      </c>
      <c r="B30" s="134" t="s">
        <v>247</v>
      </c>
      <c r="C30" s="107"/>
      <c r="D30" s="107"/>
      <c r="E30" s="107"/>
      <c r="F30" s="108"/>
      <c r="G30" s="108"/>
      <c r="H30" s="277"/>
      <c r="I30" s="278"/>
    </row>
    <row r="31" spans="1:9" ht="12.75">
      <c r="A31" s="139" t="s">
        <v>248</v>
      </c>
      <c r="B31" s="140" t="s">
        <v>236</v>
      </c>
      <c r="C31" s="120"/>
      <c r="D31" s="120"/>
      <c r="E31" s="120"/>
      <c r="F31" s="108"/>
      <c r="G31" s="108"/>
      <c r="H31" s="277"/>
      <c r="I31" s="278"/>
    </row>
    <row r="32" spans="1:9" ht="12.75">
      <c r="A32" s="270" t="s">
        <v>249</v>
      </c>
      <c r="B32" s="276"/>
      <c r="C32" s="121">
        <f>SUM(C24:C31)</f>
        <v>0</v>
      </c>
      <c r="D32" s="121">
        <f>SUM(D24:D31)</f>
        <v>0</v>
      </c>
      <c r="E32" s="121">
        <f>SUM(E24:E31)</f>
        <v>0</v>
      </c>
      <c r="F32" s="141">
        <f>SUM(F24:F31)</f>
        <v>0</v>
      </c>
      <c r="G32" s="141">
        <f>SUM(G24:G31)</f>
        <v>0</v>
      </c>
      <c r="H32" s="272" t="s">
        <v>231</v>
      </c>
      <c r="I32" s="273"/>
    </row>
    <row r="33" spans="1:9" ht="12.75">
      <c r="A33" s="142" t="s">
        <v>123</v>
      </c>
      <c r="B33" s="48" t="s">
        <v>250</v>
      </c>
      <c r="C33" s="106"/>
      <c r="D33" s="106"/>
      <c r="E33" s="106"/>
      <c r="F33" s="123"/>
      <c r="G33" s="123"/>
      <c r="H33" s="279"/>
      <c r="I33" s="280"/>
    </row>
    <row r="34" spans="1:9" ht="12.75">
      <c r="A34" s="113" t="s">
        <v>220</v>
      </c>
      <c r="B34" s="143" t="s">
        <v>234</v>
      </c>
      <c r="C34" s="144"/>
      <c r="D34" s="107"/>
      <c r="E34" s="107"/>
      <c r="F34" s="108"/>
      <c r="G34" s="108"/>
      <c r="H34" s="277"/>
      <c r="I34" s="278"/>
    </row>
    <row r="35" spans="1:9" ht="12.75">
      <c r="A35" s="113" t="s">
        <v>222</v>
      </c>
      <c r="B35" s="143" t="s">
        <v>251</v>
      </c>
      <c r="C35" s="107"/>
      <c r="D35" s="107"/>
      <c r="E35" s="107"/>
      <c r="F35" s="108"/>
      <c r="G35" s="108"/>
      <c r="H35" s="277"/>
      <c r="I35" s="278"/>
    </row>
    <row r="36" spans="1:9" ht="12.75">
      <c r="A36" s="113"/>
      <c r="B36" s="143"/>
      <c r="C36" s="107"/>
      <c r="D36" s="107"/>
      <c r="E36" s="107"/>
      <c r="F36" s="108"/>
      <c r="G36" s="108"/>
      <c r="H36" s="277"/>
      <c r="I36" s="278"/>
    </row>
    <row r="37" spans="1:9" ht="25.5" customHeight="1">
      <c r="A37" s="145" t="s">
        <v>252</v>
      </c>
      <c r="B37" s="146" t="s">
        <v>253</v>
      </c>
      <c r="C37" s="147"/>
      <c r="D37" s="137"/>
      <c r="E37" s="137"/>
      <c r="F37" s="138"/>
      <c r="G37" s="138"/>
      <c r="H37" s="277"/>
      <c r="I37" s="278"/>
    </row>
    <row r="38" spans="1:9" ht="38.25" customHeight="1">
      <c r="A38" s="132" t="s">
        <v>254</v>
      </c>
      <c r="B38" s="146" t="s">
        <v>255</v>
      </c>
      <c r="C38" s="137"/>
      <c r="D38" s="137"/>
      <c r="E38" s="137"/>
      <c r="F38" s="138"/>
      <c r="G38" s="138"/>
      <c r="H38" s="277"/>
      <c r="I38" s="278"/>
    </row>
    <row r="39" spans="1:9" ht="12.75">
      <c r="A39" s="116" t="s">
        <v>224</v>
      </c>
      <c r="B39" s="143" t="s">
        <v>236</v>
      </c>
      <c r="C39" s="107"/>
      <c r="D39" s="107"/>
      <c r="E39" s="107"/>
      <c r="F39" s="108"/>
      <c r="G39" s="108"/>
      <c r="H39" s="277"/>
      <c r="I39" s="278"/>
    </row>
    <row r="40" spans="1:9" ht="12.75">
      <c r="A40" s="116" t="s">
        <v>252</v>
      </c>
      <c r="B40" s="143" t="s">
        <v>256</v>
      </c>
      <c r="C40" s="107"/>
      <c r="D40" s="107"/>
      <c r="E40" s="107"/>
      <c r="F40" s="108"/>
      <c r="G40" s="138"/>
      <c r="H40" s="277"/>
      <c r="I40" s="278"/>
    </row>
    <row r="41" spans="1:9" ht="12.75">
      <c r="A41" s="118" t="s">
        <v>254</v>
      </c>
      <c r="B41" s="143" t="s">
        <v>257</v>
      </c>
      <c r="C41" s="107"/>
      <c r="D41" s="107"/>
      <c r="E41" s="107"/>
      <c r="F41" s="108"/>
      <c r="G41" s="108"/>
      <c r="H41" s="277"/>
      <c r="I41" s="278"/>
    </row>
    <row r="42" spans="1:9" ht="12.75">
      <c r="A42" s="270" t="s">
        <v>258</v>
      </c>
      <c r="B42" s="271"/>
      <c r="C42" s="121">
        <f>SUM(C34:C41)</f>
        <v>0</v>
      </c>
      <c r="D42" s="121">
        <f>SUM(D34:D41)</f>
        <v>0</v>
      </c>
      <c r="E42" s="121">
        <f>SUM(E34:E41)</f>
        <v>0</v>
      </c>
      <c r="F42" s="141">
        <f>SUM(F34:F41)</f>
        <v>0</v>
      </c>
      <c r="G42" s="141">
        <f>SUM(G34:G41)</f>
        <v>0</v>
      </c>
      <c r="H42" s="272" t="s">
        <v>231</v>
      </c>
      <c r="I42" s="273"/>
    </row>
    <row r="43" spans="1:9" ht="12.75">
      <c r="A43" s="270" t="s">
        <v>259</v>
      </c>
      <c r="B43" s="271"/>
      <c r="C43" s="121">
        <f>+(C32+C42)</f>
        <v>0</v>
      </c>
      <c r="D43" s="121">
        <f>+(D32+D42)</f>
        <v>0</v>
      </c>
      <c r="E43" s="121">
        <f>+(E32+E42)</f>
        <v>0</v>
      </c>
      <c r="F43" s="141">
        <f>+(F32+F42)</f>
        <v>0</v>
      </c>
      <c r="G43" s="141">
        <f>+(G32+G42)</f>
        <v>0</v>
      </c>
      <c r="H43" s="272" t="s">
        <v>231</v>
      </c>
      <c r="I43" s="273"/>
    </row>
    <row r="44" spans="1:9" ht="12.75">
      <c r="A44" s="270" t="s">
        <v>117</v>
      </c>
      <c r="B44" s="271"/>
      <c r="C44" s="121">
        <f>+(C21+C43)</f>
        <v>0</v>
      </c>
      <c r="D44" s="121">
        <f>+(D21+D43)</f>
        <v>0</v>
      </c>
      <c r="E44" s="121">
        <f>+(E21+E43)</f>
        <v>0</v>
      </c>
      <c r="F44" s="141">
        <f>+(F21+F43)</f>
        <v>0</v>
      </c>
      <c r="G44" s="141">
        <f>+(G21+G43)</f>
        <v>0</v>
      </c>
      <c r="H44" s="272" t="s">
        <v>231</v>
      </c>
      <c r="I44" s="273"/>
    </row>
    <row r="45" spans="1:9" ht="38.25" customHeight="1">
      <c r="A45" s="148" t="s">
        <v>119</v>
      </c>
      <c r="B45" s="149" t="s">
        <v>260</v>
      </c>
      <c r="C45" s="150"/>
      <c r="D45" s="150"/>
      <c r="E45" s="150"/>
      <c r="F45" s="138"/>
      <c r="G45" s="138"/>
      <c r="H45" s="274"/>
      <c r="I45" s="275"/>
    </row>
    <row r="46" spans="1:9" ht="12.75">
      <c r="A46" s="270" t="s">
        <v>126</v>
      </c>
      <c r="B46" s="276"/>
      <c r="C46" s="121">
        <f>SUM(C44:C45)</f>
        <v>0</v>
      </c>
      <c r="D46" s="121">
        <f>SUM(D44:D45)</f>
        <v>0</v>
      </c>
      <c r="E46" s="121">
        <f>SUM(E44:E45)</f>
        <v>0</v>
      </c>
      <c r="F46" s="141">
        <f>SUM(F44:F45)</f>
        <v>0</v>
      </c>
      <c r="G46" s="141">
        <f>SUM(G44:G45)</f>
        <v>0</v>
      </c>
      <c r="H46" s="272" t="s">
        <v>231</v>
      </c>
      <c r="I46" s="273"/>
    </row>
    <row r="47" spans="1:9" ht="12.75">
      <c r="A47" s="151" t="s">
        <v>261</v>
      </c>
      <c r="F47" s="152"/>
      <c r="G47" s="152"/>
      <c r="I47" s="99"/>
    </row>
    <row r="48" spans="6:9" ht="12.75">
      <c r="F48" s="152"/>
      <c r="G48" s="152"/>
      <c r="I48" s="99"/>
    </row>
    <row r="49" spans="1:9" ht="12.75">
      <c r="A49" s="153" t="s">
        <v>262</v>
      </c>
      <c r="F49" s="152"/>
      <c r="G49" s="152"/>
      <c r="I49" s="99"/>
    </row>
  </sheetData>
  <sheetProtection/>
  <mergeCells count="58">
    <mergeCell ref="A1:I1"/>
    <mergeCell ref="C2:D2"/>
    <mergeCell ref="E2:I2"/>
    <mergeCell ref="B3:I3"/>
    <mergeCell ref="A5:A6"/>
    <mergeCell ref="B5:B6"/>
    <mergeCell ref="C5:E5"/>
    <mergeCell ref="F5:F6"/>
    <mergeCell ref="G5:I5"/>
    <mergeCell ref="H6:I6"/>
    <mergeCell ref="H7:I7"/>
    <mergeCell ref="H8:I8"/>
    <mergeCell ref="H9:I9"/>
    <mergeCell ref="H10:I10"/>
    <mergeCell ref="H11:I11"/>
    <mergeCell ref="H12:I12"/>
    <mergeCell ref="H13:I13"/>
    <mergeCell ref="A14:B14"/>
    <mergeCell ref="H14:I14"/>
    <mergeCell ref="H15:I15"/>
    <mergeCell ref="H16:I16"/>
    <mergeCell ref="H17:I17"/>
    <mergeCell ref="H18:I18"/>
    <mergeCell ref="H19:I19"/>
    <mergeCell ref="A20:B20"/>
    <mergeCell ref="H20:I20"/>
    <mergeCell ref="A21:B21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A32:B32"/>
    <mergeCell ref="H32:I32"/>
    <mergeCell ref="A43:B43"/>
    <mergeCell ref="H43:I43"/>
    <mergeCell ref="H33:I33"/>
    <mergeCell ref="H34:I34"/>
    <mergeCell ref="H35:I35"/>
    <mergeCell ref="H36:I36"/>
    <mergeCell ref="H37:I37"/>
    <mergeCell ref="H38:I38"/>
    <mergeCell ref="A44:B44"/>
    <mergeCell ref="H44:I44"/>
    <mergeCell ref="H45:I45"/>
    <mergeCell ref="A46:B46"/>
    <mergeCell ref="H46:I46"/>
    <mergeCell ref="H39:I39"/>
    <mergeCell ref="H40:I40"/>
    <mergeCell ref="H41:I41"/>
    <mergeCell ref="A42:B42"/>
    <mergeCell ref="H42:I42"/>
  </mergeCells>
  <printOptions horizontalCentered="1"/>
  <pageMargins left="0.2362204724409449" right="0.2362204724409449" top="0.46" bottom="0.2755905511811024" header="0.15748031496062992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B1">
      <selection activeCell="E16" sqref="E16"/>
    </sheetView>
  </sheetViews>
  <sheetFormatPr defaultColWidth="11.421875" defaultRowHeight="12.75"/>
  <cols>
    <col min="1" max="1" width="21.28125" style="156" hidden="1" customWidth="1"/>
    <col min="2" max="2" width="8.8515625" style="156" customWidth="1"/>
    <col min="3" max="3" width="30.421875" style="156" customWidth="1"/>
    <col min="4" max="4" width="20.28125" style="156" customWidth="1"/>
    <col min="5" max="5" width="15.140625" style="166" customWidth="1"/>
    <col min="6" max="6" width="13.7109375" style="165" customWidth="1"/>
  </cols>
  <sheetData>
    <row r="1" ht="12.75"/>
    <row r="2" spans="1:6" ht="20.25" customHeight="1">
      <c r="A2" s="308" t="s">
        <v>0</v>
      </c>
      <c r="B2" s="308"/>
      <c r="C2" s="308"/>
      <c r="D2" s="308"/>
      <c r="E2" s="308"/>
      <c r="F2" s="308"/>
    </row>
    <row r="3" spans="1:6" ht="20.25" customHeight="1">
      <c r="A3" s="308" t="s">
        <v>263</v>
      </c>
      <c r="B3" s="308"/>
      <c r="C3" s="308"/>
      <c r="D3" s="308"/>
      <c r="E3" s="308"/>
      <c r="F3" s="308"/>
    </row>
    <row r="4" spans="1:6" ht="15" customHeight="1">
      <c r="A4" s="306" t="s">
        <v>264</v>
      </c>
      <c r="B4" s="306"/>
      <c r="C4" s="306"/>
      <c r="D4" s="306"/>
      <c r="E4" s="306"/>
      <c r="F4" s="306"/>
    </row>
    <row r="5" spans="1:6" ht="15" customHeight="1">
      <c r="A5" s="306" t="s">
        <v>265</v>
      </c>
      <c r="B5" s="306"/>
      <c r="C5" s="306"/>
      <c r="D5" s="306"/>
      <c r="E5" s="306"/>
      <c r="F5" s="306"/>
    </row>
    <row r="6" spans="1:6" ht="15" customHeight="1">
      <c r="A6" s="306" t="s">
        <v>266</v>
      </c>
      <c r="B6" s="306"/>
      <c r="C6" s="306"/>
      <c r="D6" s="306"/>
      <c r="E6" s="306"/>
      <c r="F6" s="306"/>
    </row>
    <row r="7" spans="1:6" ht="15" customHeight="1">
      <c r="A7" s="306" t="s">
        <v>267</v>
      </c>
      <c r="B7" s="306"/>
      <c r="C7" s="306"/>
      <c r="D7" s="306"/>
      <c r="E7" s="306"/>
      <c r="F7" s="306"/>
    </row>
    <row r="8" spans="1:6" ht="15" customHeight="1">
      <c r="A8" s="306" t="s">
        <v>268</v>
      </c>
      <c r="B8" s="306"/>
      <c r="C8" s="306"/>
      <c r="D8" s="306"/>
      <c r="E8" s="306"/>
      <c r="F8" s="306"/>
    </row>
    <row r="9" spans="1:6" ht="15" customHeight="1">
      <c r="A9" s="307" t="s">
        <v>127</v>
      </c>
      <c r="B9" s="307"/>
      <c r="C9" s="307"/>
      <c r="D9" s="307"/>
      <c r="E9" s="307"/>
      <c r="F9" s="307"/>
    </row>
    <row r="10" spans="1:6" ht="28.5" customHeight="1" thickBot="1">
      <c r="A10" s="154" t="s">
        <v>269</v>
      </c>
      <c r="B10" s="155" t="s">
        <v>270</v>
      </c>
      <c r="C10" s="155" t="s">
        <v>271</v>
      </c>
      <c r="D10" s="155" t="s">
        <v>272</v>
      </c>
      <c r="E10" s="155" t="s">
        <v>273</v>
      </c>
      <c r="F10" s="155" t="s">
        <v>274</v>
      </c>
    </row>
    <row r="11" spans="1:6" s="161" customFormat="1" ht="26.25" customHeight="1" thickTop="1">
      <c r="A11" s="156">
        <v>1</v>
      </c>
      <c r="B11" s="157">
        <v>1</v>
      </c>
      <c r="C11" s="158" t="s">
        <v>159</v>
      </c>
      <c r="D11" s="77" t="s">
        <v>275</v>
      </c>
      <c r="E11" s="159">
        <v>476827</v>
      </c>
      <c r="F11" s="160">
        <v>15.894233333333</v>
      </c>
    </row>
    <row r="12" spans="1:6" s="161" customFormat="1" ht="12.75">
      <c r="A12" s="156">
        <v>2</v>
      </c>
      <c r="B12" s="157">
        <v>2</v>
      </c>
      <c r="C12" s="158" t="s">
        <v>149</v>
      </c>
      <c r="D12" s="77" t="s">
        <v>276</v>
      </c>
      <c r="E12" s="159">
        <v>475016</v>
      </c>
      <c r="F12" s="160">
        <v>15.833866666667</v>
      </c>
    </row>
    <row r="13" spans="1:6" s="161" customFormat="1" ht="12.75">
      <c r="A13" s="156">
        <v>3</v>
      </c>
      <c r="B13" s="157">
        <v>3</v>
      </c>
      <c r="C13" s="158" t="s">
        <v>150</v>
      </c>
      <c r="D13" s="77" t="s">
        <v>277</v>
      </c>
      <c r="E13" s="159">
        <v>320107</v>
      </c>
      <c r="F13" s="160">
        <v>10.670233333333</v>
      </c>
    </row>
    <row r="14" spans="1:6" s="161" customFormat="1" ht="12.75">
      <c r="A14" s="156">
        <v>4</v>
      </c>
      <c r="B14" s="157">
        <v>4</v>
      </c>
      <c r="C14" s="158" t="s">
        <v>151</v>
      </c>
      <c r="D14" s="77" t="s">
        <v>278</v>
      </c>
      <c r="E14" s="159">
        <v>128137</v>
      </c>
      <c r="F14" s="160">
        <v>4.271233333333</v>
      </c>
    </row>
    <row r="15" spans="1:6" s="161" customFormat="1" ht="12.75">
      <c r="A15" s="156">
        <v>5</v>
      </c>
      <c r="B15" s="157">
        <v>5</v>
      </c>
      <c r="C15" s="158" t="s">
        <v>158</v>
      </c>
      <c r="D15" s="77" t="s">
        <v>279</v>
      </c>
      <c r="E15" s="159">
        <v>81980</v>
      </c>
      <c r="F15" s="160">
        <v>2.732666666667</v>
      </c>
    </row>
    <row r="16" spans="1:6" s="161" customFormat="1" ht="12.75">
      <c r="A16" s="156">
        <v>6</v>
      </c>
      <c r="B16" s="157">
        <v>6</v>
      </c>
      <c r="C16" s="158" t="s">
        <v>153</v>
      </c>
      <c r="D16" s="77" t="s">
        <v>280</v>
      </c>
      <c r="E16" s="159">
        <v>81725</v>
      </c>
      <c r="F16" s="160">
        <v>2.724166666667</v>
      </c>
    </row>
    <row r="17" spans="1:6" s="161" customFormat="1" ht="12.75">
      <c r="A17" s="156">
        <v>7</v>
      </c>
      <c r="B17" s="157">
        <v>7</v>
      </c>
      <c r="C17" s="158" t="s">
        <v>157</v>
      </c>
      <c r="D17" s="77" t="s">
        <v>281</v>
      </c>
      <c r="E17" s="159">
        <v>57500</v>
      </c>
      <c r="F17" s="160">
        <v>1.93</v>
      </c>
    </row>
    <row r="18" spans="1:6" s="161" customFormat="1" ht="25.5" customHeight="1">
      <c r="A18" s="156">
        <v>8</v>
      </c>
      <c r="B18" s="157">
        <v>8</v>
      </c>
      <c r="C18" s="158" t="s">
        <v>154</v>
      </c>
      <c r="D18" s="77" t="s">
        <v>282</v>
      </c>
      <c r="E18" s="159">
        <v>36440</v>
      </c>
      <c r="F18" s="160">
        <v>1.214666666667</v>
      </c>
    </row>
    <row r="19" spans="1:6" s="161" customFormat="1" ht="12.75">
      <c r="A19" s="156">
        <v>9</v>
      </c>
      <c r="B19" s="157">
        <v>9</v>
      </c>
      <c r="C19" s="158" t="s">
        <v>156</v>
      </c>
      <c r="D19" s="77" t="s">
        <v>283</v>
      </c>
      <c r="E19" s="159">
        <v>33000</v>
      </c>
      <c r="F19" s="160">
        <v>1.1</v>
      </c>
    </row>
    <row r="20" spans="1:6" s="161" customFormat="1" ht="12.75">
      <c r="A20" s="156">
        <v>10</v>
      </c>
      <c r="B20" s="157">
        <v>10</v>
      </c>
      <c r="C20" s="158" t="s">
        <v>160</v>
      </c>
      <c r="D20" s="77" t="s">
        <v>284</v>
      </c>
      <c r="E20" s="159">
        <v>19412</v>
      </c>
      <c r="F20" s="160">
        <v>0.647066666667</v>
      </c>
    </row>
    <row r="21" spans="1:6" s="161" customFormat="1" ht="12.75">
      <c r="A21" s="156">
        <v>11</v>
      </c>
      <c r="B21" s="157">
        <v>11</v>
      </c>
      <c r="C21" s="158" t="s">
        <v>285</v>
      </c>
      <c r="D21" s="77" t="s">
        <v>286</v>
      </c>
      <c r="E21" s="159">
        <v>13000</v>
      </c>
      <c r="F21" s="160">
        <v>0.433333333333</v>
      </c>
    </row>
    <row r="22" spans="1:6" s="161" customFormat="1" ht="12.75">
      <c r="A22" s="156">
        <v>12</v>
      </c>
      <c r="B22" s="157">
        <v>12</v>
      </c>
      <c r="C22" s="158" t="s">
        <v>285</v>
      </c>
      <c r="D22" s="77" t="s">
        <v>287</v>
      </c>
      <c r="E22" s="159">
        <v>11500</v>
      </c>
      <c r="F22" s="160">
        <v>0.383333333333</v>
      </c>
    </row>
    <row r="23" spans="1:6" s="161" customFormat="1" ht="12.75">
      <c r="A23" s="156">
        <v>13</v>
      </c>
      <c r="B23" s="157">
        <v>13</v>
      </c>
      <c r="C23" s="158" t="s">
        <v>153</v>
      </c>
      <c r="D23" s="77" t="s">
        <v>288</v>
      </c>
      <c r="E23" s="159">
        <v>6176</v>
      </c>
      <c r="F23" s="160">
        <v>0.205866666667</v>
      </c>
    </row>
    <row r="24" spans="1:6" s="161" customFormat="1" ht="12.75">
      <c r="A24" s="156">
        <v>14</v>
      </c>
      <c r="B24" s="157">
        <v>14</v>
      </c>
      <c r="C24" s="158" t="s">
        <v>152</v>
      </c>
      <c r="D24" s="77" t="s">
        <v>289</v>
      </c>
      <c r="E24" s="159">
        <v>5800</v>
      </c>
      <c r="F24" s="160">
        <v>0.193333333333</v>
      </c>
    </row>
    <row r="25" spans="1:6" s="161" customFormat="1" ht="12.75">
      <c r="A25" s="156">
        <v>15</v>
      </c>
      <c r="B25" s="157">
        <v>15</v>
      </c>
      <c r="C25" s="158" t="s">
        <v>162</v>
      </c>
      <c r="D25" s="77" t="s">
        <v>290</v>
      </c>
      <c r="E25" s="159">
        <v>5423</v>
      </c>
      <c r="F25" s="160">
        <v>0.180766666667</v>
      </c>
    </row>
    <row r="26" spans="1:6" s="161" customFormat="1" ht="12.75">
      <c r="A26" s="156">
        <v>16</v>
      </c>
      <c r="B26" s="157">
        <v>16</v>
      </c>
      <c r="C26" s="158" t="s">
        <v>163</v>
      </c>
      <c r="D26" s="77" t="s">
        <v>291</v>
      </c>
      <c r="E26" s="159">
        <v>5000</v>
      </c>
      <c r="F26" s="160">
        <v>0.166666666667</v>
      </c>
    </row>
    <row r="27" spans="1:6" s="161" customFormat="1" ht="12.75">
      <c r="A27" s="156">
        <v>17</v>
      </c>
      <c r="B27" s="157">
        <v>17</v>
      </c>
      <c r="C27" s="158" t="s">
        <v>157</v>
      </c>
      <c r="D27" s="77" t="s">
        <v>292</v>
      </c>
      <c r="E27" s="159">
        <v>4810</v>
      </c>
      <c r="F27" s="160">
        <v>0.160333333333</v>
      </c>
    </row>
    <row r="28" spans="1:6" s="161" customFormat="1" ht="12.75">
      <c r="A28" s="156">
        <v>18</v>
      </c>
      <c r="B28" s="157">
        <v>18</v>
      </c>
      <c r="C28" s="158" t="s">
        <v>161</v>
      </c>
      <c r="D28" s="77" t="s">
        <v>293</v>
      </c>
      <c r="E28" s="159">
        <v>1062</v>
      </c>
      <c r="F28" s="160">
        <v>0.0354</v>
      </c>
    </row>
    <row r="29" spans="1:6" s="161" customFormat="1" ht="12.75">
      <c r="A29" s="156">
        <v>19</v>
      </c>
      <c r="B29" s="157">
        <v>19</v>
      </c>
      <c r="C29" s="158" t="s">
        <v>155</v>
      </c>
      <c r="D29" s="77" t="s">
        <v>294</v>
      </c>
      <c r="E29" s="159">
        <v>1000</v>
      </c>
      <c r="F29" s="160">
        <v>0.033333333333</v>
      </c>
    </row>
    <row r="30" spans="1:6" s="161" customFormat="1" ht="12.75">
      <c r="A30" s="156">
        <v>20</v>
      </c>
      <c r="B30" s="157">
        <v>20</v>
      </c>
      <c r="C30" s="158" t="s">
        <v>295</v>
      </c>
      <c r="D30" s="77" t="s">
        <v>296</v>
      </c>
      <c r="E30" s="159">
        <v>900</v>
      </c>
      <c r="F30" s="160">
        <v>0.03</v>
      </c>
    </row>
    <row r="31" spans="1:6" ht="15" customHeight="1">
      <c r="A31" s="156" t="s">
        <v>127</v>
      </c>
      <c r="B31" s="77" t="s">
        <v>127</v>
      </c>
      <c r="C31" s="77" t="s">
        <v>127</v>
      </c>
      <c r="D31" s="77" t="s">
        <v>127</v>
      </c>
      <c r="E31" s="162">
        <f>SUM(E10:E30)</f>
        <v>1764815</v>
      </c>
      <c r="F31" s="163">
        <v>58.82</v>
      </c>
    </row>
    <row r="32" ht="12.75"/>
    <row r="33" ht="12.75"/>
    <row r="34" ht="12.75"/>
    <row r="35" ht="12.75">
      <c r="E35" s="164"/>
    </row>
    <row r="36" ht="12.75">
      <c r="E36" s="164"/>
    </row>
    <row r="37" ht="12.75">
      <c r="E37" s="164"/>
    </row>
    <row r="38" ht="12.75">
      <c r="E38" s="164"/>
    </row>
    <row r="39" ht="12.75">
      <c r="E39" s="164"/>
    </row>
  </sheetData>
  <sheetProtection/>
  <mergeCells count="8">
    <mergeCell ref="A8:F8"/>
    <mergeCell ref="A9:F9"/>
    <mergeCell ref="A2:F2"/>
    <mergeCell ref="A3:F3"/>
    <mergeCell ref="A4:F4"/>
    <mergeCell ref="A5:F5"/>
    <mergeCell ref="A6:F6"/>
    <mergeCell ref="A7:F7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3"/>
  <headerFooter>
    <oddFooter>&amp;L&amp;D &amp;T&amp;RPage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7.28125" style="193" customWidth="1"/>
    <col min="2" max="2" width="4.28125" style="193" customWidth="1"/>
    <col min="3" max="3" width="45.140625" style="167" customWidth="1"/>
    <col min="4" max="4" width="12.00390625" style="196" bestFit="1" customWidth="1"/>
    <col min="5" max="5" width="16.57421875" style="195" bestFit="1" customWidth="1"/>
    <col min="6" max="16384" width="9.140625" style="167" customWidth="1"/>
  </cols>
  <sheetData>
    <row r="1" spans="1:5" ht="12.75">
      <c r="A1" s="309" t="s">
        <v>0</v>
      </c>
      <c r="B1" s="309"/>
      <c r="C1" s="309"/>
      <c r="D1" s="309"/>
      <c r="E1" s="309"/>
    </row>
    <row r="2" spans="1:5" ht="12.75">
      <c r="A2" s="309" t="s">
        <v>297</v>
      </c>
      <c r="B2" s="309"/>
      <c r="C2" s="309"/>
      <c r="D2" s="309"/>
      <c r="E2" s="309"/>
    </row>
    <row r="3" spans="1:5" ht="12.75">
      <c r="A3" s="168" t="s">
        <v>298</v>
      </c>
      <c r="B3" s="168"/>
      <c r="C3" s="168" t="s">
        <v>299</v>
      </c>
      <c r="D3" s="168" t="s">
        <v>300</v>
      </c>
      <c r="E3" s="169" t="s">
        <v>301</v>
      </c>
    </row>
    <row r="4" spans="1:5" ht="12.75">
      <c r="A4" s="170"/>
      <c r="B4" s="170"/>
      <c r="C4" s="171"/>
      <c r="D4" s="171"/>
      <c r="E4" s="172"/>
    </row>
    <row r="5" spans="1:5" s="176" customFormat="1" ht="12.75">
      <c r="A5" s="173">
        <v>1</v>
      </c>
      <c r="B5" s="173"/>
      <c r="C5" s="174" t="s">
        <v>302</v>
      </c>
      <c r="D5" s="174">
        <v>0</v>
      </c>
      <c r="E5" s="175">
        <f>+(D5/3000000*100)</f>
        <v>0</v>
      </c>
    </row>
    <row r="6" spans="1:5" s="176" customFormat="1" ht="12.75">
      <c r="A6" s="173"/>
      <c r="B6" s="173"/>
      <c r="C6" s="174"/>
      <c r="D6" s="174"/>
      <c r="E6" s="175"/>
    </row>
    <row r="7" spans="1:5" s="176" customFormat="1" ht="12.75">
      <c r="A7" s="173">
        <v>2</v>
      </c>
      <c r="B7" s="173"/>
      <c r="C7" s="174" t="s">
        <v>303</v>
      </c>
      <c r="D7" s="174">
        <f>4662+152868</f>
        <v>157530</v>
      </c>
      <c r="E7" s="175">
        <v>5.26</v>
      </c>
    </row>
    <row r="8" spans="1:5" s="176" customFormat="1" ht="12.75">
      <c r="A8" s="173"/>
      <c r="B8" s="173"/>
      <c r="C8" s="174"/>
      <c r="D8" s="174"/>
      <c r="E8" s="175"/>
    </row>
    <row r="9" spans="1:5" s="176" customFormat="1" ht="12.75">
      <c r="A9" s="173">
        <v>3</v>
      </c>
      <c r="B9" s="173"/>
      <c r="C9" s="174" t="s">
        <v>304</v>
      </c>
      <c r="D9" s="174"/>
      <c r="E9" s="175"/>
    </row>
    <row r="10" spans="1:5" s="176" customFormat="1" ht="12.75">
      <c r="A10" s="173"/>
      <c r="B10" s="173" t="s">
        <v>305</v>
      </c>
      <c r="C10" s="177" t="s">
        <v>158</v>
      </c>
      <c r="D10" s="178">
        <v>81980</v>
      </c>
      <c r="E10" s="175">
        <f>+(D10/3000000*100)</f>
        <v>2.732666666666667</v>
      </c>
    </row>
    <row r="11" spans="1:5" s="176" customFormat="1" ht="12.75">
      <c r="A11" s="173"/>
      <c r="B11" s="173"/>
      <c r="C11" s="179" t="s">
        <v>306</v>
      </c>
      <c r="D11" s="180">
        <f>SUM(D10:D10)</f>
        <v>81980</v>
      </c>
      <c r="E11" s="181">
        <f>SUM(E10:E10)</f>
        <v>2.732666666666667</v>
      </c>
    </row>
    <row r="12" spans="1:5" s="176" customFormat="1" ht="12.75">
      <c r="A12" s="173"/>
      <c r="B12" s="173"/>
      <c r="C12" s="174"/>
      <c r="D12" s="174"/>
      <c r="E12" s="175"/>
    </row>
    <row r="13" spans="1:5" s="176" customFormat="1" ht="12.75">
      <c r="A13" s="173">
        <v>4</v>
      </c>
      <c r="B13" s="173"/>
      <c r="C13" s="174" t="s">
        <v>307</v>
      </c>
      <c r="D13" s="174"/>
      <c r="E13" s="175"/>
    </row>
    <row r="14" spans="1:5" s="176" customFormat="1" ht="12.75">
      <c r="A14" s="173"/>
      <c r="B14" s="173" t="s">
        <v>305</v>
      </c>
      <c r="C14" s="174" t="s">
        <v>308</v>
      </c>
      <c r="D14" s="178">
        <v>475016</v>
      </c>
      <c r="E14" s="175">
        <f aca="true" t="shared" si="0" ref="E14:E31">+(D14/3000000*100)</f>
        <v>15.833866666666665</v>
      </c>
    </row>
    <row r="15" spans="1:5" s="176" customFormat="1" ht="12.75">
      <c r="A15" s="173"/>
      <c r="B15" s="173" t="s">
        <v>309</v>
      </c>
      <c r="C15" s="174" t="s">
        <v>310</v>
      </c>
      <c r="D15" s="174">
        <v>0</v>
      </c>
      <c r="E15" s="175">
        <f t="shared" si="0"/>
        <v>0</v>
      </c>
    </row>
    <row r="16" spans="1:5" s="176" customFormat="1" ht="12.75">
      <c r="A16" s="173"/>
      <c r="B16" s="173" t="s">
        <v>311</v>
      </c>
      <c r="C16" s="174" t="s">
        <v>312</v>
      </c>
      <c r="D16" s="174">
        <v>344607</v>
      </c>
      <c r="E16" s="175">
        <f t="shared" si="0"/>
        <v>11.4869</v>
      </c>
    </row>
    <row r="17" spans="1:5" s="176" customFormat="1" ht="12.75">
      <c r="A17" s="173"/>
      <c r="B17" s="173" t="s">
        <v>313</v>
      </c>
      <c r="C17" s="174" t="s">
        <v>314</v>
      </c>
      <c r="D17" s="174">
        <v>128137</v>
      </c>
      <c r="E17" s="175">
        <f t="shared" si="0"/>
        <v>4.271233333333333</v>
      </c>
    </row>
    <row r="18" spans="1:5" s="176" customFormat="1" ht="12.75">
      <c r="A18" s="173"/>
      <c r="B18" s="173" t="s">
        <v>315</v>
      </c>
      <c r="C18" s="182" t="s">
        <v>152</v>
      </c>
      <c r="D18" s="183">
        <v>5800</v>
      </c>
      <c r="E18" s="175">
        <f t="shared" si="0"/>
        <v>0.19333333333333333</v>
      </c>
    </row>
    <row r="19" spans="1:5" s="176" customFormat="1" ht="12.75">
      <c r="A19" s="173"/>
      <c r="B19" s="173" t="s">
        <v>316</v>
      </c>
      <c r="C19" s="174" t="s">
        <v>317</v>
      </c>
      <c r="D19" s="178">
        <v>87901</v>
      </c>
      <c r="E19" s="175">
        <f t="shared" si="0"/>
        <v>2.9300333333333333</v>
      </c>
    </row>
    <row r="20" spans="1:5" s="176" customFormat="1" ht="12.75">
      <c r="A20" s="173"/>
      <c r="B20" s="184" t="s">
        <v>318</v>
      </c>
      <c r="C20" s="182" t="s">
        <v>319</v>
      </c>
      <c r="D20" s="182">
        <v>0</v>
      </c>
      <c r="E20" s="175">
        <f t="shared" si="0"/>
        <v>0</v>
      </c>
    </row>
    <row r="21" spans="1:5" s="176" customFormat="1" ht="12.75">
      <c r="A21" s="173"/>
      <c r="B21" s="173" t="s">
        <v>320</v>
      </c>
      <c r="C21" s="174" t="s">
        <v>321</v>
      </c>
      <c r="D21" s="174">
        <v>36440</v>
      </c>
      <c r="E21" s="175">
        <f t="shared" si="0"/>
        <v>1.2146666666666666</v>
      </c>
    </row>
    <row r="22" spans="1:5" s="176" customFormat="1" ht="12.75">
      <c r="A22" s="173"/>
      <c r="B22" s="184" t="s">
        <v>322</v>
      </c>
      <c r="C22" s="182" t="s">
        <v>155</v>
      </c>
      <c r="D22" s="182">
        <v>1000</v>
      </c>
      <c r="E22" s="175">
        <f t="shared" si="0"/>
        <v>0.03333333333333333</v>
      </c>
    </row>
    <row r="23" spans="1:5" s="176" customFormat="1" ht="12.75">
      <c r="A23" s="173"/>
      <c r="B23" s="173" t="s">
        <v>323</v>
      </c>
      <c r="C23" s="174" t="s">
        <v>324</v>
      </c>
      <c r="D23" s="174">
        <v>33900</v>
      </c>
      <c r="E23" s="175">
        <f t="shared" si="0"/>
        <v>1.13</v>
      </c>
    </row>
    <row r="24" spans="1:5" s="176" customFormat="1" ht="12.75">
      <c r="A24" s="173"/>
      <c r="B24" s="184" t="s">
        <v>325</v>
      </c>
      <c r="C24" s="174" t="s">
        <v>326</v>
      </c>
      <c r="D24" s="174">
        <v>62310</v>
      </c>
      <c r="E24" s="175">
        <f t="shared" si="0"/>
        <v>2.077</v>
      </c>
    </row>
    <row r="25" spans="1:5" s="176" customFormat="1" ht="12.75">
      <c r="A25" s="173"/>
      <c r="B25" s="173" t="s">
        <v>327</v>
      </c>
      <c r="C25" s="182" t="s">
        <v>328</v>
      </c>
      <c r="D25" s="182">
        <v>0</v>
      </c>
      <c r="E25" s="175">
        <f t="shared" si="0"/>
        <v>0</v>
      </c>
    </row>
    <row r="26" spans="1:5" s="176" customFormat="1" ht="12.75">
      <c r="A26" s="173"/>
      <c r="B26" s="173" t="s">
        <v>329</v>
      </c>
      <c r="C26" s="182" t="s">
        <v>159</v>
      </c>
      <c r="D26" s="178">
        <v>476827</v>
      </c>
      <c r="E26" s="175">
        <f t="shared" si="0"/>
        <v>15.894233333333332</v>
      </c>
    </row>
    <row r="27" spans="1:5" s="176" customFormat="1" ht="12.75">
      <c r="A27" s="173"/>
      <c r="B27" s="184" t="s">
        <v>330</v>
      </c>
      <c r="C27" s="185" t="s">
        <v>331</v>
      </c>
      <c r="D27" s="186">
        <v>19412</v>
      </c>
      <c r="E27" s="175">
        <f>+(D27/3000000*100)</f>
        <v>0.6470666666666667</v>
      </c>
    </row>
    <row r="28" spans="1:5" s="176" customFormat="1" ht="12.75">
      <c r="A28" s="173"/>
      <c r="B28" s="184" t="s">
        <v>332</v>
      </c>
      <c r="C28" s="182" t="s">
        <v>333</v>
      </c>
      <c r="D28" s="182">
        <v>1062</v>
      </c>
      <c r="E28" s="175">
        <f t="shared" si="0"/>
        <v>0.0354</v>
      </c>
    </row>
    <row r="29" spans="1:5" s="176" customFormat="1" ht="12.75">
      <c r="A29" s="173"/>
      <c r="B29" s="173" t="s">
        <v>334</v>
      </c>
      <c r="C29" s="174" t="s">
        <v>335</v>
      </c>
      <c r="D29" s="174">
        <v>5423</v>
      </c>
      <c r="E29" s="175">
        <f t="shared" si="0"/>
        <v>0.18076666666666666</v>
      </c>
    </row>
    <row r="30" spans="1:5" s="176" customFormat="1" ht="12.75">
      <c r="A30" s="173"/>
      <c r="B30" s="184" t="s">
        <v>336</v>
      </c>
      <c r="C30" s="182" t="s">
        <v>337</v>
      </c>
      <c r="D30" s="174">
        <v>0</v>
      </c>
      <c r="E30" s="175">
        <f t="shared" si="0"/>
        <v>0</v>
      </c>
    </row>
    <row r="31" spans="1:5" s="176" customFormat="1" ht="12.75">
      <c r="A31" s="173"/>
      <c r="B31" s="173" t="s">
        <v>338</v>
      </c>
      <c r="C31" s="174" t="s">
        <v>339</v>
      </c>
      <c r="D31" s="174">
        <v>5000</v>
      </c>
      <c r="E31" s="175">
        <f t="shared" si="0"/>
        <v>0.16666666666666669</v>
      </c>
    </row>
    <row r="32" spans="1:7" s="176" customFormat="1" ht="12.75">
      <c r="A32" s="173"/>
      <c r="B32" s="184" t="s">
        <v>127</v>
      </c>
      <c r="C32" s="179" t="s">
        <v>306</v>
      </c>
      <c r="D32" s="187">
        <v>1682835</v>
      </c>
      <c r="E32" s="181">
        <f>38.99+17.11</f>
        <v>56.1</v>
      </c>
      <c r="G32" s="188"/>
    </row>
    <row r="33" spans="1:5" s="176" customFormat="1" ht="12.75">
      <c r="A33" s="173"/>
      <c r="B33" s="173"/>
      <c r="C33" s="189"/>
      <c r="D33" s="174"/>
      <c r="E33" s="175"/>
    </row>
    <row r="34" spans="1:5" s="176" customFormat="1" ht="12.75">
      <c r="A34" s="173"/>
      <c r="B34" s="173"/>
      <c r="C34" s="190" t="s">
        <v>340</v>
      </c>
      <c r="D34" s="174"/>
      <c r="E34" s="175"/>
    </row>
    <row r="35" spans="1:5" s="176" customFormat="1" ht="12.75">
      <c r="A35" s="173">
        <v>5</v>
      </c>
      <c r="B35" s="173" t="s">
        <v>305</v>
      </c>
      <c r="C35" s="190" t="s">
        <v>341</v>
      </c>
      <c r="D35" s="174">
        <v>500</v>
      </c>
      <c r="E35" s="175">
        <f>+(D35/3000000*100)</f>
        <v>0.016666666666666666</v>
      </c>
    </row>
    <row r="36" spans="1:5" s="176" customFormat="1" ht="12.75">
      <c r="A36" s="173"/>
      <c r="B36" s="173" t="s">
        <v>309</v>
      </c>
      <c r="C36" s="190" t="s">
        <v>342</v>
      </c>
      <c r="D36" s="174">
        <v>5551</v>
      </c>
      <c r="E36" s="175">
        <f>+(D36/3000000*100)</f>
        <v>0.18503333333333333</v>
      </c>
    </row>
    <row r="37" spans="1:5" s="176" customFormat="1" ht="12.75">
      <c r="A37" s="173"/>
      <c r="B37" s="173" t="s">
        <v>311</v>
      </c>
      <c r="C37" s="190" t="s">
        <v>343</v>
      </c>
      <c r="D37" s="174">
        <v>100</v>
      </c>
      <c r="E37" s="175">
        <f>+(D37/3000000*100)</f>
        <v>0.0033333333333333335</v>
      </c>
    </row>
    <row r="38" spans="1:5" s="176" customFormat="1" ht="12.75">
      <c r="A38" s="173"/>
      <c r="B38" s="182"/>
      <c r="C38" s="179" t="s">
        <v>306</v>
      </c>
      <c r="D38" s="180">
        <f>SUM(D35:D37)</f>
        <v>6151</v>
      </c>
      <c r="E38" s="181">
        <f>SUM(E35:E37)</f>
        <v>0.20503333333333332</v>
      </c>
    </row>
    <row r="39" spans="1:5" s="176" customFormat="1" ht="12.75">
      <c r="A39" s="173"/>
      <c r="B39" s="173"/>
      <c r="C39" s="189"/>
      <c r="D39" s="174"/>
      <c r="E39" s="175"/>
    </row>
    <row r="40" spans="1:5" s="176" customFormat="1" ht="12.75">
      <c r="A40" s="173">
        <v>6</v>
      </c>
      <c r="B40" s="173"/>
      <c r="C40" s="174" t="s">
        <v>344</v>
      </c>
      <c r="D40" s="174">
        <f>3412+1907</f>
        <v>5319</v>
      </c>
      <c r="E40" s="175">
        <v>0.17</v>
      </c>
    </row>
    <row r="41" spans="1:5" s="176" customFormat="1" ht="12.75">
      <c r="A41" s="173"/>
      <c r="B41" s="173"/>
      <c r="C41" s="174"/>
      <c r="D41" s="174"/>
      <c r="E41" s="175"/>
    </row>
    <row r="42" spans="1:5" s="176" customFormat="1" ht="12.75">
      <c r="A42" s="173">
        <v>7</v>
      </c>
      <c r="B42" s="173"/>
      <c r="C42" s="174" t="s">
        <v>345</v>
      </c>
      <c r="D42" s="174">
        <f>1012483+53702</f>
        <v>1066185</v>
      </c>
      <c r="E42" s="175">
        <v>35.53</v>
      </c>
    </row>
    <row r="43" spans="1:5" ht="12.75">
      <c r="A43" s="170"/>
      <c r="B43" s="170"/>
      <c r="C43" s="171"/>
      <c r="D43" s="171"/>
      <c r="E43" s="172"/>
    </row>
    <row r="44" spans="1:5" ht="12.75">
      <c r="A44" s="310" t="s">
        <v>346</v>
      </c>
      <c r="B44" s="310"/>
      <c r="C44" s="310"/>
      <c r="D44" s="191">
        <f>+(D5+D7+D11+D32+D40+D42+D38)</f>
        <v>3000000</v>
      </c>
      <c r="E44" s="192">
        <f>SUM(E5+E7+E11+E32+E38+E40+E42)</f>
        <v>99.99770000000001</v>
      </c>
    </row>
    <row r="45" spans="1:5" ht="12.75">
      <c r="A45" s="167"/>
      <c r="B45" s="167"/>
      <c r="D45" s="167"/>
      <c r="E45" s="167"/>
    </row>
    <row r="46" ht="12.75">
      <c r="D46" s="194"/>
    </row>
    <row r="49" ht="12.75">
      <c r="D49" s="194"/>
    </row>
  </sheetData>
  <sheetProtection/>
  <mergeCells count="3">
    <mergeCell ref="A1:E1"/>
    <mergeCell ref="A2:E2"/>
    <mergeCell ref="A44:C44"/>
  </mergeCells>
  <printOptions gridLines="1" horizontalCentered="1"/>
  <pageMargins left="0.2362204724409449" right="0.2362204724409449" top="0.984251968503937" bottom="0.4724409448818898" header="0.5118110236220472" footer="0.15748031496062992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mvsolanki</cp:lastModifiedBy>
  <cp:lastPrinted>2013-10-08T09:50:43Z</cp:lastPrinted>
  <dcterms:created xsi:type="dcterms:W3CDTF">2011-01-06T10:04:39Z</dcterms:created>
  <dcterms:modified xsi:type="dcterms:W3CDTF">2013-10-15T04:11:23Z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