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L35" sheetId="1" r:id="rId1"/>
    <sheet name="CL35-I B&amp;II A &amp;B" sheetId="2" r:id="rId2"/>
    <sheet name="CL 35 III A" sheetId="3" r:id="rId3"/>
    <sheet name="TOPN.DTL20130401152244.xml_1" sheetId="4" r:id="rId4"/>
    <sheet name="SHP" sheetId="5" r:id="rId5"/>
  </sheets>
  <definedNames>
    <definedName name="_xlnm.Print_Area" localSheetId="0">'CL35'!$A$1:$J$65</definedName>
    <definedName name="_xlnm.Print_Area" localSheetId="1">'CL35-I B&amp;II A &amp;B'!$A$1:$L$62</definedName>
    <definedName name="_xlnm.Print_Area" localSheetId="4">'SHP'!$A$1:$E$44</definedName>
    <definedName name="_xlnm.Print_Titles" localSheetId="1">'CL35-I B&amp;II A &amp;B'!$1:$4</definedName>
  </definedNames>
  <calcPr fullCalcOnLoad="1"/>
</workbook>
</file>

<file path=xl/comments4.xml><?xml version="1.0" encoding="utf-8"?>
<comments xmlns="http://schemas.openxmlformats.org/spreadsheetml/2006/main">
  <authors>
    <author>oracle</author>
  </authors>
  <commentList>
    <comment ref="E34" authorId="0">
      <text>
        <r>
          <rPr>
            <b/>
            <sz val="8"/>
            <color indexed="8"/>
            <rFont val="Tahoma"/>
            <family val="2"/>
          </rPr>
          <t>oracle: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F34" authorId="0">
      <text>
        <r>
          <rPr>
            <b/>
            <sz val="8"/>
            <color indexed="8"/>
            <rFont val="Tahoma"/>
            <family val="2"/>
          </rPr>
          <t>oracle:</t>
        </r>
        <r>
          <rPr>
            <sz val="8"/>
            <color indexed="8"/>
            <rFont val="Tahoma"/>
            <family val="2"/>
          </rPr>
          <t xml:space="preserve"> Col Sum</t>
        </r>
      </text>
    </comment>
  </commentList>
</comments>
</file>

<file path=xl/sharedStrings.xml><?xml version="1.0" encoding="utf-8"?>
<sst xmlns="http://schemas.openxmlformats.org/spreadsheetml/2006/main" count="502" uniqueCount="351">
  <si>
    <t>ECOPLAST LIMITED</t>
  </si>
  <si>
    <t>Cl-35 report: (I) (a) Statement showing Shareholding Pattern</t>
  </si>
  <si>
    <t xml:space="preserve">ISIN : INE423D01010                  Capital : 3000000             Class of Security : Equity    </t>
  </si>
  <si>
    <t xml:space="preserve">Scrip Code : 526703                  Scrip Symbol : ECOPLAST                </t>
  </si>
  <si>
    <t>Quarter ended :  31st March, 2013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</si>
  <si>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</si>
  <si>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</si>
  <si>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</si>
  <si>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</si>
  <si>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</si>
  <si>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</si>
  <si>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</si>
  <si>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</si>
  <si>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</si>
  <si>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</si>
  <si>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</si>
  <si>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</si>
  <si>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</si>
  <si>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</si>
  <si>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</si>
  <si>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</si>
  <si>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 code (I)</t>
  </si>
  <si>
    <t>Category of Shareholder (II)</t>
  </si>
  <si>
    <t>Number of shareholders (III)</t>
  </si>
  <si>
    <t>Total number of shares (IV)</t>
  </si>
  <si>
    <t>Number of shares held in dematerialised form (V)</t>
  </si>
  <si>
    <t>Total Shareholding as a percentage of total number of shares</t>
  </si>
  <si>
    <t>Shares pledged or otherwise encumbered</t>
  </si>
  <si>
    <t>As a percentage of (A+B) (VI)</t>
  </si>
  <si>
    <t>As a percentage of (A+B+C) (VII)</t>
  </si>
  <si>
    <t>Number of shares (VIII)</t>
  </si>
  <si>
    <t>As a Percentage(IX)=(VIII) / (IV)*100</t>
  </si>
  <si>
    <t>101101#00</t>
  </si>
  <si>
    <t xml:space="preserve">   (A)</t>
  </si>
  <si>
    <t xml:space="preserve"> Shareholding of Promoter and Promoter Group</t>
  </si>
  <si>
    <t>101101101#00</t>
  </si>
  <si>
    <t xml:space="preserve">      (1)</t>
  </si>
  <si>
    <t xml:space="preserve">      Indian</t>
  </si>
  <si>
    <t>101101101101#00</t>
  </si>
  <si>
    <t xml:space="preserve">         (a)</t>
  </si>
  <si>
    <t xml:space="preserve">         Individuals / Hindu Undivided Family</t>
  </si>
  <si>
    <t>101101101102#00</t>
  </si>
  <si>
    <t xml:space="preserve">         (b)</t>
  </si>
  <si>
    <t xml:space="preserve">         Cental Government / State Governments(s)</t>
  </si>
  <si>
    <t>101101101103#00</t>
  </si>
  <si>
    <t xml:space="preserve">         (c)</t>
  </si>
  <si>
    <t xml:space="preserve">         Bodies Corporate</t>
  </si>
  <si>
    <t>101101101104#00</t>
  </si>
  <si>
    <t xml:space="preserve">         (d)</t>
  </si>
  <si>
    <t xml:space="preserve">         Financial Institutions / Banks</t>
  </si>
  <si>
    <t>101101101105#00</t>
  </si>
  <si>
    <t xml:space="preserve">         (e)</t>
  </si>
  <si>
    <t xml:space="preserve">         Any other (specify)</t>
  </si>
  <si>
    <t>101101101105103#3</t>
  </si>
  <si>
    <t/>
  </si>
  <si>
    <t xml:space="preserve">      Sub-Total (A) (1)</t>
  </si>
  <si>
    <t>101101102#00</t>
  </si>
  <si>
    <t xml:space="preserve">      (2)</t>
  </si>
  <si>
    <t xml:space="preserve">      Foreign</t>
  </si>
  <si>
    <t>101101102101#00</t>
  </si>
  <si>
    <t xml:space="preserve">         Individuals (Non-Resident Individuals/Foreign Individuals)</t>
  </si>
  <si>
    <t>101101102102#00</t>
  </si>
  <si>
    <t>101101102103#00</t>
  </si>
  <si>
    <t xml:space="preserve">         Institutions</t>
  </si>
  <si>
    <t xml:space="preserve">        Qualified Foreign Investor</t>
  </si>
  <si>
    <t>101101102104#00</t>
  </si>
  <si>
    <t xml:space="preserve">         Any Other (specify)</t>
  </si>
  <si>
    <t>101101102104#2</t>
  </si>
  <si>
    <t xml:space="preserve">      Sub-Total (A) (2)</t>
  </si>
  <si>
    <t>101101102104#3</t>
  </si>
  <si>
    <t xml:space="preserve">   Total Shareholding of Promoter and Promoter Group (A) = (A)(1)+(A)(2)</t>
  </si>
  <si>
    <t>101102#00</t>
  </si>
  <si>
    <t xml:space="preserve">   (B)</t>
  </si>
  <si>
    <t xml:space="preserve">   Public Shareholding</t>
  </si>
  <si>
    <t>NA</t>
  </si>
  <si>
    <t>101102101#00</t>
  </si>
  <si>
    <t xml:space="preserve">      Institutions</t>
  </si>
  <si>
    <t>101102101101#00</t>
  </si>
  <si>
    <t xml:space="preserve">         Mutual Funds / UTI</t>
  </si>
  <si>
    <t>101102101102#00</t>
  </si>
  <si>
    <t>101102101103#00</t>
  </si>
  <si>
    <t>101102101104#00</t>
  </si>
  <si>
    <t xml:space="preserve">         Venture Capital Funds</t>
  </si>
  <si>
    <t>101102101105#00</t>
  </si>
  <si>
    <t xml:space="preserve">         Insurance Companies</t>
  </si>
  <si>
    <t>101102101106#00</t>
  </si>
  <si>
    <t xml:space="preserve">         (f)</t>
  </si>
  <si>
    <t xml:space="preserve">         Foreign Institutional Investors</t>
  </si>
  <si>
    <t>101102101107#00</t>
  </si>
  <si>
    <t xml:space="preserve">         (g)</t>
  </si>
  <si>
    <t xml:space="preserve">         Foreign Venture Capital Investors</t>
  </si>
  <si>
    <t xml:space="preserve">         (h)</t>
  </si>
  <si>
    <t>101102101108#00</t>
  </si>
  <si>
    <t xml:space="preserve">         (i)</t>
  </si>
  <si>
    <t xml:space="preserve">         Any Other (Specify)</t>
  </si>
  <si>
    <t>101102101108108#3</t>
  </si>
  <si>
    <t xml:space="preserve">      Sub-Total (B) (1)</t>
  </si>
  <si>
    <t>101102102#00</t>
  </si>
  <si>
    <t xml:space="preserve">      Non-Institutions</t>
  </si>
  <si>
    <t>101102102101#00</t>
  </si>
  <si>
    <t>101102102102#00</t>
  </si>
  <si>
    <t xml:space="preserve">         Individuals</t>
  </si>
  <si>
    <t>101102102102101#00</t>
  </si>
  <si>
    <t xml:space="preserve">          (i)</t>
  </si>
  <si>
    <t xml:space="preserve">            Individual Shareholders holding nominal Share Capital upto Rs.1 Lakh</t>
  </si>
  <si>
    <t>101102102102102#00</t>
  </si>
  <si>
    <t xml:space="preserve">          (ii)</t>
  </si>
  <si>
    <t xml:space="preserve">            Individual Shareholders holding nominal Share Capital in excess of Rs.1 Lakh</t>
  </si>
  <si>
    <t>101102102103#00</t>
  </si>
  <si>
    <t>101102102103102#00</t>
  </si>
  <si>
    <t xml:space="preserve">           (i)</t>
  </si>
  <si>
    <t xml:space="preserve">            Directors &amp; their relatives</t>
  </si>
  <si>
    <t>101102102103104#3</t>
  </si>
  <si>
    <t xml:space="preserve">      Sub-total (B) (2)</t>
  </si>
  <si>
    <t>101102102103104#4</t>
  </si>
  <si>
    <t xml:space="preserve">   Total Public Shareholding (B) = (B)(1)+(B)(2)</t>
  </si>
  <si>
    <t>101102102103104#5</t>
  </si>
  <si>
    <t>TOTAL (A)+(B)</t>
  </si>
  <si>
    <t>102#00</t>
  </si>
  <si>
    <t>(C)</t>
  </si>
  <si>
    <t>Shares held by Custodians against which DRs are issued (GDR)</t>
  </si>
  <si>
    <t>(1)</t>
  </si>
  <si>
    <t>Promoter and Promoter Group</t>
  </si>
  <si>
    <t>(2)</t>
  </si>
  <si>
    <t>Public</t>
  </si>
  <si>
    <t>99999999999</t>
  </si>
  <si>
    <t>GRAND TOTAL (A)+(B)+(C)</t>
  </si>
  <si>
    <t xml:space="preserve"> </t>
  </si>
  <si>
    <t>CLAUSE 35 OF EQUITY LISTING AGREEMENT</t>
  </si>
  <si>
    <t>Name of the Company : Ecoplast Limited.</t>
  </si>
  <si>
    <t>Scrip Code : 526703</t>
  </si>
  <si>
    <t>(I)  (b)</t>
  </si>
  <si>
    <t>Statement showing holding of securities (including shares,warrants,convertible securities) of persons belonging to the category "Promoter and Promoter Group"</t>
  </si>
  <si>
    <t xml:space="preserve">Sr. No.
(I)     </t>
  </si>
  <si>
    <t>Name of the shareholder 
(II)</t>
  </si>
  <si>
    <t>Details of  Shares held</t>
  </si>
  <si>
    <t>Encumbered Shares</t>
  </si>
  <si>
    <t>Details of  warrants</t>
  </si>
  <si>
    <t>Details of  convertible securities</t>
  </si>
  <si>
    <t>Total shares(including underlying shares assuming full conversion of warrants and convertible securities) as a % of diluted share capital  (XII)</t>
  </si>
  <si>
    <t>No.of Shares held (III)</t>
  </si>
  <si>
    <t>As a % of Grand Total (A)+(B)+(C) (IV)</t>
  </si>
  <si>
    <t>Number of Shares (V)</t>
  </si>
  <si>
    <t>As a Percentage  (VI)=(V)/(III)*100</t>
  </si>
  <si>
    <t>As a % of grand total (A)+(B)+(C ) of sub-clause (I)(a)  (VII)</t>
  </si>
  <si>
    <t>No.of warrants held (VIII)</t>
  </si>
  <si>
    <t>As a % of total number of warrants of the same class (IX)</t>
  </si>
  <si>
    <t>No.of convertible securities held
(X)</t>
  </si>
  <si>
    <t>As a % of total number of convertible securities of same class                       (XI)</t>
  </si>
  <si>
    <t>AMITA JAYMIN DESAI</t>
  </si>
  <si>
    <t>CHARULATA NITINBHAI PATEL</t>
  </si>
  <si>
    <t>INDUMATI BALVANTRAI DESAI</t>
  </si>
  <si>
    <t>JANKEE J DESAI</t>
  </si>
  <si>
    <t>JAYMIN BALVANTRAI DESAI</t>
  </si>
  <si>
    <t>KUNAL PLASTICS PRIVATE LIMITED</t>
  </si>
  <si>
    <t>NAHEED RUSHAD DIVECHA</t>
  </si>
  <si>
    <t>NARGIS PHEROZE KHARAS</t>
  </si>
  <si>
    <t>NITINKUMAR MANUBHAI PATEL</t>
  </si>
  <si>
    <t>PHEROZE PESTONJI KHARAS</t>
  </si>
  <si>
    <t>SILVER STREAM PROPERTIES PRIVATE LIMITED</t>
  </si>
  <si>
    <t>STUTI J DESAI</t>
  </si>
  <si>
    <t>VISPI RUSS BALAPORIA</t>
  </si>
  <si>
    <t>YASMIN KARL DIVECHA</t>
  </si>
  <si>
    <t>ZARINE KHARAS</t>
  </si>
  <si>
    <t>TOTAL</t>
  </si>
  <si>
    <t>(I)(c)(i)</t>
  </si>
  <si>
    <t>Statement showing holding of securities (including shares,warrants,convertible securities) of persons belonging to the category "Public" and holding more than 1% of the total number of shares</t>
  </si>
  <si>
    <t>Sr. No.</t>
  </si>
  <si>
    <t xml:space="preserve">Name of the shareholder </t>
  </si>
  <si>
    <t>Number of shares held</t>
  </si>
  <si>
    <t>Shares as a percentage of total number of shares {i.e., Grand Total (A)+(B)+(C) indicated in Statement at para (I)(a) above}</t>
  </si>
  <si>
    <t>Total shares(including underlying shares assuming full conversion of warrants and convertible securities) as a % of diluted share capital</t>
  </si>
  <si>
    <t>PAN</t>
  </si>
  <si>
    <t xml:space="preserve">No.of warrants held </t>
  </si>
  <si>
    <t xml:space="preserve">As a % of total number of warrants of the same class  </t>
  </si>
  <si>
    <t xml:space="preserve">No.of convertible securities held
</t>
  </si>
  <si>
    <t>% w.r.t. total number of convertible securities of same class</t>
  </si>
  <si>
    <t>S SHYAM</t>
  </si>
  <si>
    <t>AAMPS6032J</t>
  </si>
  <si>
    <t>MANAK CHAND DAGA</t>
  </si>
  <si>
    <t>AAAPD1205E</t>
  </si>
  <si>
    <t>(I)(c)(ii)</t>
  </si>
  <si>
    <t>Statement showing holding of securities (including shares,warrants,convertible securities) of persons (together with PAC) belonging to the category "Public" and holding more than 5% of the total number of shares of the company</t>
  </si>
  <si>
    <t xml:space="preserve">Sr. No.
</t>
  </si>
  <si>
    <t xml:space="preserve"> Name(s) of the shareholder(s) and the Persons Acting in Concert (PAC) with them</t>
  </si>
  <si>
    <t>-------------------------------------------------N.A.----------------------------------------------------------------------------------</t>
  </si>
  <si>
    <t>(I) (d) Statement showing details of locked-in-shares</t>
  </si>
  <si>
    <t>Name of the shareholder</t>
  </si>
  <si>
    <t>Number of Locked-in Shares</t>
  </si>
  <si>
    <t>Locked-in shares as a percentage of total number of shares {i.e., Grand Total (A)+(B)+(C) indicated in statement at para (I)(a) above)</t>
  </si>
  <si>
    <t>Promoter/Promoter Group/Public</t>
  </si>
  <si>
    <t>-------------------------------------------------N.A.--------------------------------------------------</t>
  </si>
  <si>
    <t>(II) (a) Statement showing details of Depository Receipts (DRs)</t>
  </si>
  <si>
    <t>Type of outstanding DR (ADRs, GDRs, SDRs, 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</si>
  <si>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</si>
  <si>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</si>
  <si>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 (I)(a) above)</t>
  </si>
  <si>
    <t xml:space="preserve">(II) (b) Statement showing holding of Depository Receipts (DRs), where underlying shares held by 'Promoter / Promoter Group' </t>
  </si>
  <si>
    <t>are in excess of 1% of the total number of shares</t>
  </si>
  <si>
    <t>Name of the DR Holder</t>
  </si>
  <si>
    <t>Type of outstanding DR (ADRs, GDRs, SDRs,etc.)</t>
  </si>
  <si>
    <t>Name of the Company : ECOPLAST LIMITED</t>
  </si>
  <si>
    <t>Quarter ended :  31st March ,2013</t>
  </si>
  <si>
    <t>(III) (a)</t>
  </si>
  <si>
    <t>Statement showing the voting pattern of shareholders, if more than one class of shares / securities is issued by the issuer.</t>
  </si>
  <si>
    <t>Category code             (I)</t>
  </si>
  <si>
    <t>Category of Shareholder                           (II)</t>
  </si>
  <si>
    <t>Number of Voting Rights held in each class of securities</t>
  </si>
  <si>
    <t>Total Voting Rights
(III+IV+V)</t>
  </si>
  <si>
    <t>Total Voting Rights i.e. (VI)</t>
  </si>
  <si>
    <t>Class X
(III)</t>
  </si>
  <si>
    <t>Class Y
(IV)</t>
  </si>
  <si>
    <t>Class Z
(V)</t>
  </si>
  <si>
    <t>As a percentage of (A+B)
(VI)</t>
  </si>
  <si>
    <t>As a percentage of (A+B+C)                       (VII)</t>
  </si>
  <si>
    <t>(A)</t>
  </si>
  <si>
    <t>Shareholding of Promoter and Promoter Group</t>
  </si>
  <si>
    <t>Indian</t>
  </si>
  <si>
    <t>(a)</t>
  </si>
  <si>
    <t>Individuals / Hindu Undivided Family</t>
  </si>
  <si>
    <t>(b)</t>
  </si>
  <si>
    <t>Cental Government / State Governments(s)</t>
  </si>
  <si>
    <t>(c)</t>
  </si>
  <si>
    <t xml:space="preserve">Bodies Corporate </t>
  </si>
  <si>
    <t>(d)</t>
  </si>
  <si>
    <t>Financial Institutions / Banks</t>
  </si>
  <si>
    <t>(e)</t>
  </si>
  <si>
    <t>Any Other  (Trust )</t>
  </si>
  <si>
    <t>Sub-Total (A) (1)</t>
  </si>
  <si>
    <t>0.00</t>
  </si>
  <si>
    <t>Foreign</t>
  </si>
  <si>
    <t>Individuals (Non-Resident Individuals / Foreign Individuals)</t>
  </si>
  <si>
    <t>Bodies Corporate</t>
  </si>
  <si>
    <t>Institutions</t>
  </si>
  <si>
    <t>Any Other (specify)</t>
  </si>
  <si>
    <t>Sub-Total (A) (2)</t>
  </si>
  <si>
    <t>Total Shareholding of Promoter and Promoter Group (A) = (A)(1)+(A)(2)</t>
  </si>
  <si>
    <t>(B)</t>
  </si>
  <si>
    <t>Public Shareholding</t>
  </si>
  <si>
    <t>Mutual Funds 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</si>
  <si>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</si>
  <si>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</si>
  <si>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</si>
  <si>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</si>
  <si>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</si>
  <si>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</si>
  <si>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</si>
  <si>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 (1)</t>
  </si>
  <si>
    <t>Non-Institutions</t>
  </si>
  <si>
    <t>Individuals -</t>
  </si>
  <si>
    <t>i</t>
  </si>
  <si>
    <t xml:space="preserve">Individual shareholders holding nominal share capital upto Rs. 1 lakh </t>
  </si>
  <si>
    <t>ii</t>
  </si>
  <si>
    <t xml:space="preserve">Individual shareholders holding nominal share capital in excess of Rs. 1 lakh </t>
  </si>
  <si>
    <t>Trusts</t>
  </si>
  <si>
    <t>Foreign Corporate Bodies</t>
  </si>
  <si>
    <t>Sub-total (B) (2)</t>
  </si>
  <si>
    <t>Total Public Shareholding (B) = (B)(1)+(B)(2)</t>
  </si>
  <si>
    <t>Shares held by Custodians and against which Depository Receips have been issued</t>
  </si>
  <si>
    <t xml:space="preserve">Note  </t>
  </si>
  <si>
    <t>Only one class of Securities is issued by the Company, hence  column (III) (a) is not applicable</t>
  </si>
  <si>
    <t>LIST OF PROMOTERS</t>
  </si>
  <si>
    <t>Company Series : EC</t>
  </si>
  <si>
    <t>ISIN : INE423D01010                  Capital : 3000000</t>
  </si>
  <si>
    <t>Scrip Code : 526703                  Scrip Symbol : ECOPLAST</t>
  </si>
  <si>
    <t>Effective Date : 30-MAR-2013</t>
  </si>
  <si>
    <t>Account Type : All</t>
  </si>
  <si>
    <t xml:space="preserve">Serial Number </t>
  </si>
  <si>
    <t xml:space="preserve">Serial No. </t>
  </si>
  <si>
    <t xml:space="preserve">Name of Shareholder </t>
  </si>
  <si>
    <t xml:space="preserve">Account number </t>
  </si>
  <si>
    <t xml:space="preserve">Total holdings </t>
  </si>
  <si>
    <t xml:space="preserve">Percentage to capital </t>
  </si>
  <si>
    <t>IN30074910973588</t>
  </si>
  <si>
    <t>IN30154918238142</t>
  </si>
  <si>
    <t>IN30088814149658</t>
  </si>
  <si>
    <t>IN30154918296930</t>
  </si>
  <si>
    <t>IN30001110235767</t>
  </si>
  <si>
    <t>IN30154918238087</t>
  </si>
  <si>
    <t>IN30133017174818</t>
  </si>
  <si>
    <t>IN30015910503575</t>
  </si>
  <si>
    <t>IN30001110235814</t>
  </si>
  <si>
    <t>IN30154934477332</t>
  </si>
  <si>
    <t>CHARULATA NITIN PATEL</t>
  </si>
  <si>
    <t>1203150000127522</t>
  </si>
  <si>
    <t>IN30115120233130</t>
  </si>
  <si>
    <t>IN30154918276508</t>
  </si>
  <si>
    <t>IN30115123708587</t>
  </si>
  <si>
    <t>MUKUL B DESAI</t>
  </si>
  <si>
    <t>IN30154936538384</t>
  </si>
  <si>
    <t>IN30395610446863</t>
  </si>
  <si>
    <t>IN30014210604694</t>
  </si>
  <si>
    <t>1203150000136628</t>
  </si>
  <si>
    <t>IN30015910877256</t>
  </si>
  <si>
    <t>IN30395610447534</t>
  </si>
  <si>
    <t>NARGIS  PHEROZE    KHARAS</t>
  </si>
  <si>
    <t>IN30074910623062</t>
  </si>
  <si>
    <t>JEHANGIR ADI MOOS</t>
  </si>
  <si>
    <t>IN30048413638996</t>
  </si>
  <si>
    <t>BHUPENDRA   M.   DESAI</t>
  </si>
  <si>
    <t>IN30035110079862</t>
  </si>
  <si>
    <t>SHAREHOLDING PATTERN AS ON 31st March 2013</t>
  </si>
  <si>
    <t>SR.NO.</t>
  </si>
  <si>
    <t>CATEGORY</t>
  </si>
  <si>
    <t>HOLDING</t>
  </si>
  <si>
    <t>% TO CAPITAL</t>
  </si>
  <si>
    <t>NATIONALISED BANKS</t>
  </si>
  <si>
    <t>BODIES CORPORATE</t>
  </si>
  <si>
    <t>INDIAN PROMOTERS</t>
  </si>
  <si>
    <t>a)</t>
  </si>
  <si>
    <t>TOTAL:</t>
  </si>
  <si>
    <t>PERSONS ACTING IN CONCERT</t>
  </si>
  <si>
    <t>Amita J Desai</t>
  </si>
  <si>
    <t>b)</t>
  </si>
  <si>
    <t>Bhupendra B Desai</t>
  </si>
  <si>
    <t>c)</t>
  </si>
  <si>
    <t>Charulata N Patel</t>
  </si>
  <si>
    <t>d)</t>
  </si>
  <si>
    <t>Indumati Balvantrai Desai</t>
  </si>
  <si>
    <t>e)</t>
  </si>
  <si>
    <t>f)</t>
  </si>
  <si>
    <t>Jaymin Balvantrai Desai</t>
  </si>
  <si>
    <t>g)</t>
  </si>
  <si>
    <t>KARL D DIVECHA</t>
  </si>
  <si>
    <t>h)</t>
  </si>
  <si>
    <t>Kunal Plastics Pvt Ltd</t>
  </si>
  <si>
    <t>i)</t>
  </si>
  <si>
    <t>j)</t>
  </si>
  <si>
    <t>Nargis P Kharas</t>
  </si>
  <si>
    <t>k)</t>
  </si>
  <si>
    <t>Nitinkumar Manubhai Patel</t>
  </si>
  <si>
    <t>l)</t>
  </si>
  <si>
    <t>RUSHAD D DIVECHA</t>
  </si>
  <si>
    <t>m)</t>
  </si>
  <si>
    <t>n)</t>
  </si>
  <si>
    <t>Stuti J Desai</t>
  </si>
  <si>
    <t>o)</t>
  </si>
  <si>
    <t xml:space="preserve">VISPI R BALAPORIA </t>
  </si>
  <si>
    <t>p)</t>
  </si>
  <si>
    <t>Yasmin Karl Divecha</t>
  </si>
  <si>
    <t>q)</t>
  </si>
  <si>
    <t>ZARINE BODHANWALLA</t>
  </si>
  <si>
    <t>r)</t>
  </si>
  <si>
    <t>Zarine Kharas</t>
  </si>
  <si>
    <t>INDEPENDENT DIRECTORS &amp; THEIR RELATIVES</t>
  </si>
  <si>
    <t>Jehangir A Moos</t>
  </si>
  <si>
    <t>Mukul B Desai</t>
  </si>
  <si>
    <t>Bhupendra M Desai</t>
  </si>
  <si>
    <t>NON RESIDENT OF INDIAN ORIGIN</t>
  </si>
  <si>
    <t>RESIDENT INDIVIDUALS</t>
  </si>
  <si>
    <t>GRAND TOTAL: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</si>
</sst>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##,###,###,##0"/>
    <numFmt numFmtId="170" formatCode="##,###,###,###,##0.00"/>
    <numFmt numFmtId="171" formatCode="#,###"/>
    <numFmt numFmtId="172" formatCode="###,###,###,##0.00"/>
    <numFmt numFmtId="173" formatCode="0;[Red]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sz val="11"/>
      <color indexed="8"/>
      <name val="Verdana"/>
      <family val="2"/>
    </font>
    <font>
      <sz val="11"/>
      <color indexed="62"/>
      <name val="Verdana"/>
      <family val="2"/>
    </font>
    <font>
      <b/>
      <u val="single"/>
      <sz val="10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62"/>
      <name val="Cambria"/>
      <family val="2"/>
    </font>
    <font>
      <sz val="11"/>
      <color indexed="62"/>
      <name val="Calibri"/>
      <family val="2"/>
    </font>
    <font>
      <sz val="10"/>
      <color indexed="15"/>
      <name val="Arial Rounded MT Bold"/>
      <family val="2"/>
    </font>
    <font>
      <sz val="10"/>
      <name val="Zurich BT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AC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4F81BD"/>
      </bottom>
    </border>
  </borders>
  <cellStyleXfs count="62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169" fontId="3" fillId="33" borderId="0" xfId="0" applyNumberFormat="1" applyFont="1" applyFill="1" applyBorder="1" applyAlignment="1" applyProtection="1">
      <alignment horizontal="right" vertical="center"/>
      <protection/>
    </xf>
    <xf numFmtId="170" fontId="3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71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69" fontId="5" fillId="33" borderId="10" xfId="0" applyNumberFormat="1" applyFont="1" applyFill="1" applyBorder="1" applyAlignment="1" applyProtection="1">
      <alignment horizontal="right" vertical="center"/>
      <protection/>
    </xf>
    <xf numFmtId="170" fontId="5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69" fontId="3" fillId="33" borderId="10" xfId="0" applyNumberFormat="1" applyFont="1" applyFill="1" applyBorder="1" applyAlignment="1" applyProtection="1">
      <alignment horizontal="right" vertical="center"/>
      <protection/>
    </xf>
    <xf numFmtId="170" fontId="3" fillId="33" borderId="10" xfId="0" applyNumberFormat="1" applyFont="1" applyFill="1" applyBorder="1" applyAlignment="1" applyProtection="1">
      <alignment horizontal="righ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169" fontId="3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71" fontId="3" fillId="33" borderId="10" xfId="0" applyNumberFormat="1" applyFont="1" applyFill="1" applyBorder="1" applyAlignment="1" applyProtection="1">
      <alignment horizontal="right" vertical="center"/>
      <protection/>
    </xf>
    <xf numFmtId="172" fontId="3" fillId="33" borderId="10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quotePrefix="1">
      <alignment horizontal="center"/>
    </xf>
    <xf numFmtId="49" fontId="3" fillId="33" borderId="10" xfId="0" applyNumberFormat="1" applyFont="1" applyFill="1" applyBorder="1" applyAlignment="1">
      <alignment wrapText="1"/>
    </xf>
    <xf numFmtId="170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 vertical="top"/>
    </xf>
    <xf numFmtId="49" fontId="5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 vertical="center"/>
      <protection/>
    </xf>
    <xf numFmtId="169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justify" wrapText="1"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wrapText="1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168" fontId="0" fillId="0" borderId="17" xfId="0" applyNumberFormat="1" applyBorder="1" applyAlignment="1">
      <alignment vertical="top"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168" fontId="7" fillId="0" borderId="17" xfId="0" applyNumberFormat="1" applyFont="1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0" xfId="0" applyBorder="1" applyAlignment="1">
      <alignment vertical="top"/>
    </xf>
    <xf numFmtId="0" fontId="7" fillId="0" borderId="10" xfId="0" applyFont="1" applyBorder="1" applyAlignment="1">
      <alignment vertical="top"/>
    </xf>
    <xf numFmtId="168" fontId="7" fillId="0" borderId="10" xfId="0" applyNumberFormat="1" applyFont="1" applyBorder="1" applyAlignment="1">
      <alignment vertical="top"/>
    </xf>
    <xf numFmtId="168" fontId="0" fillId="0" borderId="14" xfId="0" applyNumberFormat="1" applyBorder="1" applyAlignment="1">
      <alignment vertical="top"/>
    </xf>
    <xf numFmtId="0" fontId="7" fillId="0" borderId="10" xfId="0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168" fontId="0" fillId="0" borderId="15" xfId="0" applyNumberFormat="1" applyBorder="1" applyAlignment="1">
      <alignment vertical="top"/>
    </xf>
    <xf numFmtId="49" fontId="7" fillId="0" borderId="18" xfId="0" applyNumberFormat="1" applyFont="1" applyBorder="1" applyAlignment="1">
      <alignment horizontal="center"/>
    </xf>
    <xf numFmtId="168" fontId="0" fillId="0" borderId="19" xfId="0" applyNumberForma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168" fontId="0" fillId="0" borderId="17" xfId="0" applyNumberForma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wrapText="1"/>
    </xf>
    <xf numFmtId="2" fontId="7" fillId="0" borderId="10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7" xfId="0" applyFont="1" applyBorder="1" applyAlignment="1">
      <alignment vertical="top"/>
    </xf>
    <xf numFmtId="0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1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4" fillId="0" borderId="0" xfId="0" applyFont="1" applyAlignment="1">
      <alignment vertical="top"/>
    </xf>
    <xf numFmtId="168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17" fillId="34" borderId="22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169" fontId="18" fillId="0" borderId="10" xfId="0" applyNumberFormat="1" applyFont="1" applyBorder="1" applyAlignment="1" applyProtection="1">
      <alignment horizontal="right" vertical="center"/>
      <protection/>
    </xf>
    <xf numFmtId="170" fontId="18" fillId="0" borderId="10" xfId="0" applyNumberFormat="1" applyFont="1" applyBorder="1" applyAlignment="1" applyProtection="1">
      <alignment horizontal="right" vertical="center"/>
      <protection/>
    </xf>
    <xf numFmtId="3" fontId="1" fillId="35" borderId="10" xfId="0" applyNumberFormat="1" applyFont="1" applyFill="1" applyBorder="1" applyAlignment="1" applyProtection="1">
      <alignment vertical="center" wrapText="1"/>
      <protection/>
    </xf>
    <xf numFmtId="4" fontId="1" fillId="35" borderId="10" xfId="0" applyNumberFormat="1" applyFont="1" applyFill="1" applyBorder="1" applyAlignment="1" applyProtection="1">
      <alignment vertical="center" wrapText="1"/>
      <protection/>
    </xf>
    <xf numFmtId="169" fontId="18" fillId="0" borderId="0" xfId="0" applyNumberFormat="1" applyFont="1" applyBorder="1" applyAlignment="1" applyProtection="1">
      <alignment horizontal="right" vertical="center"/>
      <protection/>
    </xf>
    <xf numFmtId="170" fontId="18" fillId="0" borderId="0" xfId="0" applyNumberFormat="1" applyFont="1" applyBorder="1" applyAlignment="1" applyProtection="1">
      <alignment horizontal="right" vertical="center"/>
      <protection/>
    </xf>
    <xf numFmtId="0" fontId="5" fillId="0" borderId="0" xfId="55" applyFont="1">
      <alignment/>
      <protection/>
    </xf>
    <xf numFmtId="0" fontId="2" fillId="0" borderId="23" xfId="55" applyFont="1" applyBorder="1" applyAlignment="1">
      <alignment horizontal="center" vertical="center"/>
      <protection/>
    </xf>
    <xf numFmtId="2" fontId="2" fillId="0" borderId="23" xfId="55" applyNumberFormat="1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vertical="center"/>
      <protection/>
    </xf>
    <xf numFmtId="2" fontId="5" fillId="0" borderId="23" xfId="55" applyNumberFormat="1" applyFont="1" applyFill="1" applyBorder="1" applyAlignment="1">
      <alignment horizontal="center" vertical="center"/>
      <protection/>
    </xf>
    <xf numFmtId="0" fontId="5" fillId="0" borderId="0" xfId="55" applyFont="1" applyFill="1">
      <alignment/>
      <protection/>
    </xf>
    <xf numFmtId="0" fontId="5" fillId="0" borderId="23" xfId="55" applyFont="1" applyFill="1" applyBorder="1" applyAlignment="1" applyProtection="1">
      <alignment horizontal="left" vertical="center"/>
      <protection/>
    </xf>
    <xf numFmtId="1" fontId="5" fillId="0" borderId="23" xfId="55" applyNumberFormat="1" applyFont="1" applyFill="1" applyBorder="1" applyAlignment="1" applyProtection="1">
      <alignment horizontal="right" vertical="center"/>
      <protection/>
    </xf>
    <xf numFmtId="0" fontId="2" fillId="0" borderId="23" xfId="55" applyFont="1" applyFill="1" applyBorder="1" applyAlignment="1">
      <alignment horizontal="right" vertical="center"/>
      <protection/>
    </xf>
    <xf numFmtId="0" fontId="2" fillId="0" borderId="23" xfId="55" applyFont="1" applyFill="1" applyBorder="1" applyAlignment="1">
      <alignment vertical="center"/>
      <protection/>
    </xf>
    <xf numFmtId="2" fontId="2" fillId="0" borderId="23" xfId="55" applyNumberFormat="1" applyFont="1" applyFill="1" applyBorder="1" applyAlignment="1">
      <alignment horizontal="center" vertical="center"/>
      <protection/>
    </xf>
    <xf numFmtId="0" fontId="5" fillId="0" borderId="23" xfId="55" applyFont="1" applyFill="1" applyBorder="1">
      <alignment/>
      <protection/>
    </xf>
    <xf numFmtId="0" fontId="5" fillId="0" borderId="23" xfId="55" applyFont="1" applyFill="1" applyBorder="1" quotePrefix="1">
      <alignment/>
      <protection/>
    </xf>
    <xf numFmtId="0" fontId="5" fillId="0" borderId="23" xfId="55" applyFont="1" applyFill="1" applyBorder="1" applyAlignment="1">
      <alignment horizontal="center"/>
      <protection/>
    </xf>
    <xf numFmtId="0" fontId="18" fillId="0" borderId="23" xfId="55" applyFont="1" applyFill="1" applyBorder="1" applyAlignment="1" applyProtection="1">
      <alignment horizontal="left" vertical="center"/>
      <protection/>
    </xf>
    <xf numFmtId="1" fontId="5" fillId="0" borderId="0" xfId="55" applyNumberFormat="1" applyFont="1" applyFill="1" applyBorder="1" applyAlignment="1" applyProtection="1">
      <alignment horizontal="right" vertical="center"/>
      <protection/>
    </xf>
    <xf numFmtId="1" fontId="2" fillId="0" borderId="23" xfId="55" applyNumberFormat="1" applyFont="1" applyFill="1" applyBorder="1" applyAlignment="1">
      <alignment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left" vertical="center"/>
      <protection/>
    </xf>
    <xf numFmtId="1" fontId="2" fillId="0" borderId="23" xfId="55" applyNumberFormat="1" applyFont="1" applyBorder="1" applyAlignment="1">
      <alignment vertical="center"/>
      <protection/>
    </xf>
    <xf numFmtId="168" fontId="2" fillId="0" borderId="23" xfId="55" applyNumberFormat="1" applyFont="1" applyBorder="1" applyAlignment="1">
      <alignment horizontal="center" vertical="center"/>
      <protection/>
    </xf>
    <xf numFmtId="1" fontId="5" fillId="0" borderId="0" xfId="55" applyNumberFormat="1" applyFont="1" applyAlignment="1">
      <alignment horizontal="right"/>
      <protection/>
    </xf>
    <xf numFmtId="2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 applyProtection="1">
      <alignment horizontal="left" vertical="center" wrapText="1" readingOrder="2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12" fillId="33" borderId="0" xfId="0" applyNumberFormat="1" applyFont="1" applyFill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 readingOrder="2"/>
      <protection/>
    </xf>
    <xf numFmtId="0" fontId="2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B1">
      <selection activeCell="G10" sqref="G10:H10"/>
    </sheetView>
  </sheetViews>
  <sheetFormatPr defaultColWidth="11.421875" defaultRowHeight="12.75"/>
  <cols>
    <col min="1" max="1" width="21.28125" style="2" hidden="1" customWidth="1"/>
    <col min="2" max="2" width="11.00390625" style="2" customWidth="1"/>
    <col min="3" max="3" width="47.57421875" style="3" customWidth="1"/>
    <col min="4" max="4" width="13.8515625" style="4" bestFit="1" customWidth="1"/>
    <col min="5" max="5" width="12.8515625" style="4" customWidth="1"/>
    <col min="6" max="6" width="15.28125" style="4" customWidth="1"/>
    <col min="7" max="8" width="14.421875" style="5" bestFit="1" customWidth="1"/>
    <col min="9" max="9" width="12.140625" style="4" bestFit="1" customWidth="1"/>
    <col min="10" max="10" width="14.28125" style="5" customWidth="1"/>
    <col min="11" max="16384" width="11.421875" style="1" customWidth="1"/>
  </cols>
  <sheetData>
    <row r="1" spans="1:10" ht="20.2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20.2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4.25" customHeight="1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4.25" customHeight="1">
      <c r="A4" s="221" t="s">
        <v>3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4.25" customHeight="1">
      <c r="A5" s="6"/>
      <c r="B5" s="222" t="s">
        <v>4</v>
      </c>
      <c r="C5" s="223"/>
      <c r="D5" s="223"/>
      <c r="E5" s="224"/>
      <c r="F5" s="225"/>
      <c r="G5" s="226"/>
      <c r="H5" s="226"/>
      <c r="I5" s="226"/>
      <c r="J5" s="227"/>
    </row>
    <row r="6" spans="1:10" ht="42" customHeight="1">
      <c r="A6" s="6"/>
      <c r="B6" s="217" t="s">
        <v>5</v>
      </c>
      <c r="C6" s="218"/>
      <c r="D6" s="219"/>
      <c r="E6" s="194" t="s">
        <v>6</v>
      </c>
      <c r="F6" s="196"/>
      <c r="G6" s="194" t="s">
        <v>7</v>
      </c>
      <c r="H6" s="196"/>
      <c r="I6" s="194" t="s">
        <v>8</v>
      </c>
      <c r="J6" s="196"/>
    </row>
    <row r="7" spans="1:10" ht="14.25" customHeight="1">
      <c r="A7" s="6"/>
      <c r="B7" s="203" t="s">
        <v>9</v>
      </c>
      <c r="C7" s="204"/>
      <c r="D7" s="205"/>
      <c r="E7" s="206">
        <v>0</v>
      </c>
      <c r="F7" s="207"/>
      <c r="G7" s="208">
        <v>0</v>
      </c>
      <c r="H7" s="209"/>
      <c r="I7" s="208">
        <v>0</v>
      </c>
      <c r="J7" s="209"/>
    </row>
    <row r="8" spans="1:10" ht="14.25" customHeight="1">
      <c r="A8" s="6"/>
      <c r="B8" s="203" t="s">
        <v>10</v>
      </c>
      <c r="C8" s="204"/>
      <c r="D8" s="205"/>
      <c r="E8" s="206">
        <v>0</v>
      </c>
      <c r="F8" s="207"/>
      <c r="G8" s="208">
        <v>0</v>
      </c>
      <c r="H8" s="209"/>
      <c r="I8" s="208">
        <v>0</v>
      </c>
      <c r="J8" s="209"/>
    </row>
    <row r="9" spans="1:10" ht="14.25" customHeight="1">
      <c r="A9" s="6"/>
      <c r="B9" s="210" t="s">
        <v>11</v>
      </c>
      <c r="C9" s="211"/>
      <c r="D9" s="212"/>
      <c r="E9" s="206">
        <v>0</v>
      </c>
      <c r="F9" s="207"/>
      <c r="G9" s="208">
        <v>0</v>
      </c>
      <c r="H9" s="209"/>
      <c r="I9" s="208">
        <v>0</v>
      </c>
      <c r="J9" s="209"/>
    </row>
    <row r="10" spans="1:10" ht="69.75" customHeight="1">
      <c r="A10" s="6"/>
      <c r="B10" s="217" t="s">
        <v>12</v>
      </c>
      <c r="C10" s="218"/>
      <c r="D10" s="219"/>
      <c r="E10" s="194" t="s">
        <v>13</v>
      </c>
      <c r="F10" s="196"/>
      <c r="G10" s="194" t="s">
        <v>14</v>
      </c>
      <c r="H10" s="196"/>
      <c r="I10" s="194" t="s">
        <v>15</v>
      </c>
      <c r="J10" s="196"/>
    </row>
    <row r="11" spans="1:10" ht="14.25" customHeight="1">
      <c r="A11" s="6"/>
      <c r="B11" s="203" t="s">
        <v>9</v>
      </c>
      <c r="C11" s="204"/>
      <c r="D11" s="205"/>
      <c r="E11" s="206">
        <v>0</v>
      </c>
      <c r="F11" s="207"/>
      <c r="G11" s="208">
        <v>0</v>
      </c>
      <c r="H11" s="209"/>
      <c r="I11" s="208">
        <v>0</v>
      </c>
      <c r="J11" s="209"/>
    </row>
    <row r="12" spans="1:10" ht="14.25" customHeight="1">
      <c r="A12" s="6"/>
      <c r="B12" s="203" t="s">
        <v>10</v>
      </c>
      <c r="C12" s="204"/>
      <c r="D12" s="205"/>
      <c r="E12" s="206">
        <v>0</v>
      </c>
      <c r="F12" s="207"/>
      <c r="G12" s="208">
        <v>0</v>
      </c>
      <c r="H12" s="209"/>
      <c r="I12" s="208">
        <v>0</v>
      </c>
      <c r="J12" s="209"/>
    </row>
    <row r="13" spans="1:10" ht="14.25" customHeight="1">
      <c r="A13" s="6"/>
      <c r="B13" s="210" t="s">
        <v>11</v>
      </c>
      <c r="C13" s="211"/>
      <c r="D13" s="212"/>
      <c r="E13" s="206">
        <v>0</v>
      </c>
      <c r="F13" s="207"/>
      <c r="G13" s="208">
        <v>0</v>
      </c>
      <c r="H13" s="209"/>
      <c r="I13" s="208">
        <v>0</v>
      </c>
      <c r="J13" s="209"/>
    </row>
    <row r="14" spans="1:10" ht="60" customHeight="1">
      <c r="A14" s="6"/>
      <c r="B14" s="217" t="s">
        <v>16</v>
      </c>
      <c r="C14" s="218"/>
      <c r="D14" s="219"/>
      <c r="E14" s="194" t="s">
        <v>17</v>
      </c>
      <c r="F14" s="196"/>
      <c r="G14" s="194" t="s">
        <v>18</v>
      </c>
      <c r="H14" s="196"/>
      <c r="I14" s="194" t="s">
        <v>19</v>
      </c>
      <c r="J14" s="196"/>
    </row>
    <row r="15" spans="1:10" ht="14.25" customHeight="1">
      <c r="A15" s="6"/>
      <c r="B15" s="203" t="s">
        <v>9</v>
      </c>
      <c r="C15" s="204"/>
      <c r="D15" s="205"/>
      <c r="E15" s="206">
        <v>0</v>
      </c>
      <c r="F15" s="207"/>
      <c r="G15" s="208">
        <v>0</v>
      </c>
      <c r="H15" s="209"/>
      <c r="I15" s="208">
        <v>0</v>
      </c>
      <c r="J15" s="209"/>
    </row>
    <row r="16" spans="1:10" ht="14.25" customHeight="1">
      <c r="A16" s="6"/>
      <c r="B16" s="203" t="s">
        <v>10</v>
      </c>
      <c r="C16" s="204"/>
      <c r="D16" s="205"/>
      <c r="E16" s="206">
        <v>0</v>
      </c>
      <c r="F16" s="207"/>
      <c r="G16" s="208">
        <v>0</v>
      </c>
      <c r="H16" s="209"/>
      <c r="I16" s="208">
        <v>0</v>
      </c>
      <c r="J16" s="209"/>
    </row>
    <row r="17" spans="1:10" ht="14.25" customHeight="1">
      <c r="A17" s="6"/>
      <c r="B17" s="210" t="s">
        <v>11</v>
      </c>
      <c r="C17" s="211"/>
      <c r="D17" s="212"/>
      <c r="E17" s="213">
        <v>0</v>
      </c>
      <c r="F17" s="214"/>
      <c r="G17" s="215">
        <v>0</v>
      </c>
      <c r="H17" s="216"/>
      <c r="I17" s="215">
        <v>0</v>
      </c>
      <c r="J17" s="216"/>
    </row>
    <row r="18" spans="1:10" ht="36.75" customHeight="1">
      <c r="A18" s="6"/>
      <c r="B18" s="191" t="s">
        <v>20</v>
      </c>
      <c r="C18" s="192"/>
      <c r="D18" s="193"/>
      <c r="E18" s="194">
        <v>0</v>
      </c>
      <c r="F18" s="195"/>
      <c r="G18" s="195"/>
      <c r="H18" s="195"/>
      <c r="I18" s="195"/>
      <c r="J18" s="196"/>
    </row>
    <row r="19" spans="1:10" ht="14.25" customHeight="1">
      <c r="A19" s="6"/>
      <c r="B19" s="8"/>
      <c r="C19" s="9"/>
      <c r="D19" s="10"/>
      <c r="E19" s="10"/>
      <c r="F19" s="10"/>
      <c r="G19" s="10"/>
      <c r="H19" s="10"/>
      <c r="I19" s="10"/>
      <c r="J19" s="10"/>
    </row>
    <row r="20" spans="1:10" ht="41.25" customHeight="1">
      <c r="A20" s="11"/>
      <c r="B20" s="197" t="s">
        <v>21</v>
      </c>
      <c r="C20" s="199" t="s">
        <v>22</v>
      </c>
      <c r="D20" s="197" t="s">
        <v>23</v>
      </c>
      <c r="E20" s="197" t="s">
        <v>24</v>
      </c>
      <c r="F20" s="197" t="s">
        <v>25</v>
      </c>
      <c r="G20" s="201" t="s">
        <v>26</v>
      </c>
      <c r="H20" s="202"/>
      <c r="I20" s="201" t="s">
        <v>27</v>
      </c>
      <c r="J20" s="202"/>
    </row>
    <row r="21" spans="1:10" ht="59.25" customHeight="1">
      <c r="A21" s="11"/>
      <c r="B21" s="198"/>
      <c r="C21" s="200"/>
      <c r="D21" s="198"/>
      <c r="E21" s="198"/>
      <c r="F21" s="198"/>
      <c r="G21" s="12" t="s">
        <v>28</v>
      </c>
      <c r="H21" s="12" t="s">
        <v>29</v>
      </c>
      <c r="I21" s="12" t="s">
        <v>30</v>
      </c>
      <c r="J21" s="12" t="s">
        <v>31</v>
      </c>
    </row>
    <row r="22" spans="1:10" ht="25.5" customHeight="1">
      <c r="A22" s="15" t="s">
        <v>32</v>
      </c>
      <c r="B22" s="16" t="s">
        <v>33</v>
      </c>
      <c r="C22" s="17" t="s">
        <v>34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</row>
    <row r="23" spans="1:10" ht="12.75">
      <c r="A23" s="15" t="s">
        <v>35</v>
      </c>
      <c r="B23" s="16" t="s">
        <v>36</v>
      </c>
      <c r="C23" s="17" t="s">
        <v>37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s="20" customFormat="1" ht="12.75">
      <c r="A24" s="19" t="s">
        <v>38</v>
      </c>
      <c r="B24" s="21" t="s">
        <v>39</v>
      </c>
      <c r="C24" s="22" t="s">
        <v>40</v>
      </c>
      <c r="D24" s="23">
        <f>17+1</f>
        <v>18</v>
      </c>
      <c r="E24" s="23">
        <f>1169568+81980</f>
        <v>1251548</v>
      </c>
      <c r="F24" s="23">
        <v>1251548</v>
      </c>
      <c r="G24" s="24">
        <v>41.72</v>
      </c>
      <c r="H24" s="24">
        <v>41.72</v>
      </c>
      <c r="I24" s="23">
        <v>0</v>
      </c>
      <c r="J24" s="24">
        <v>0</v>
      </c>
    </row>
    <row r="25" spans="1:10" ht="25.5" customHeight="1">
      <c r="A25" s="2" t="s">
        <v>41</v>
      </c>
      <c r="B25" s="25" t="s">
        <v>42</v>
      </c>
      <c r="C25" s="13" t="s">
        <v>43</v>
      </c>
      <c r="D25" s="26"/>
      <c r="E25" s="26"/>
      <c r="F25" s="26"/>
      <c r="G25" s="27">
        <f>SUM(E25*100/E64)</f>
        <v>0</v>
      </c>
      <c r="H25" s="27">
        <f>SUM(E25*100/E64)</f>
        <v>0</v>
      </c>
      <c r="I25" s="26">
        <v>0</v>
      </c>
      <c r="J25" s="27">
        <v>0</v>
      </c>
    </row>
    <row r="26" spans="1:10" s="20" customFormat="1" ht="12.75">
      <c r="A26" s="19" t="s">
        <v>44</v>
      </c>
      <c r="B26" s="21" t="s">
        <v>45</v>
      </c>
      <c r="C26" s="22" t="s">
        <v>46</v>
      </c>
      <c r="D26" s="23">
        <v>2</v>
      </c>
      <c r="E26" s="23">
        <v>513267</v>
      </c>
      <c r="F26" s="23">
        <v>513267</v>
      </c>
      <c r="G26" s="24">
        <v>17.11</v>
      </c>
      <c r="H26" s="24">
        <v>17.11</v>
      </c>
      <c r="I26" s="23">
        <v>0</v>
      </c>
      <c r="J26" s="24">
        <v>0</v>
      </c>
    </row>
    <row r="27" spans="1:10" ht="12.75">
      <c r="A27" s="2" t="s">
        <v>47</v>
      </c>
      <c r="B27" s="25" t="s">
        <v>48</v>
      </c>
      <c r="C27" s="13" t="s">
        <v>49</v>
      </c>
      <c r="D27" s="26"/>
      <c r="E27" s="26"/>
      <c r="F27" s="26"/>
      <c r="G27" s="27">
        <f>SUM(E27*100/E64)</f>
        <v>0</v>
      </c>
      <c r="H27" s="27">
        <f>SUM(E27*100/E64)</f>
        <v>0</v>
      </c>
      <c r="I27" s="26">
        <v>0</v>
      </c>
      <c r="J27" s="27">
        <v>0</v>
      </c>
    </row>
    <row r="28" spans="1:10" ht="12.75">
      <c r="A28" s="2" t="s">
        <v>50</v>
      </c>
      <c r="B28" s="25" t="s">
        <v>51</v>
      </c>
      <c r="C28" s="13" t="s">
        <v>52</v>
      </c>
      <c r="D28" s="26">
        <v>0</v>
      </c>
      <c r="E28" s="26">
        <v>0</v>
      </c>
      <c r="F28" s="26">
        <v>0</v>
      </c>
      <c r="G28" s="27">
        <f>SUM(E28*100/E64)</f>
        <v>0</v>
      </c>
      <c r="H28" s="27">
        <f>SUM(F28*100/F64)</f>
        <v>0</v>
      </c>
      <c r="I28" s="26">
        <v>0</v>
      </c>
      <c r="J28" s="27">
        <v>0</v>
      </c>
    </row>
    <row r="29" spans="1:10" s="20" customFormat="1" ht="12.75">
      <c r="A29" s="19" t="s">
        <v>53</v>
      </c>
      <c r="B29" s="21" t="s">
        <v>54</v>
      </c>
      <c r="C29" s="22" t="s">
        <v>55</v>
      </c>
      <c r="D29" s="23">
        <f>SUM(D24:D27)</f>
        <v>20</v>
      </c>
      <c r="E29" s="23">
        <f>SUM(E24:E27)</f>
        <v>1764815</v>
      </c>
      <c r="F29" s="23">
        <f>SUM(F24:F27)</f>
        <v>1764815</v>
      </c>
      <c r="G29" s="28">
        <f>SUM(G24:G28)</f>
        <v>58.83</v>
      </c>
      <c r="H29" s="28">
        <f>SUM(H24:H28)</f>
        <v>58.83</v>
      </c>
      <c r="I29" s="23">
        <v>0</v>
      </c>
      <c r="J29" s="24">
        <v>0</v>
      </c>
    </row>
    <row r="30" spans="1:10" ht="12.75">
      <c r="A30" s="15" t="s">
        <v>56</v>
      </c>
      <c r="B30" s="16" t="s">
        <v>57</v>
      </c>
      <c r="C30" s="17" t="s">
        <v>58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ht="25.5" customHeight="1">
      <c r="A31" s="2" t="s">
        <v>59</v>
      </c>
      <c r="B31" s="25" t="s">
        <v>39</v>
      </c>
      <c r="C31" s="13" t="s">
        <v>60</v>
      </c>
      <c r="D31" s="26">
        <v>0</v>
      </c>
      <c r="E31" s="26">
        <v>0</v>
      </c>
      <c r="F31" s="26">
        <v>0</v>
      </c>
      <c r="G31" s="27">
        <v>0</v>
      </c>
      <c r="H31" s="27">
        <v>0</v>
      </c>
      <c r="I31" s="26">
        <v>0</v>
      </c>
      <c r="J31" s="27">
        <v>0</v>
      </c>
    </row>
    <row r="32" spans="1:10" ht="12.75">
      <c r="A32" s="2" t="s">
        <v>61</v>
      </c>
      <c r="B32" s="25" t="s">
        <v>42</v>
      </c>
      <c r="C32" s="13" t="s">
        <v>46</v>
      </c>
      <c r="D32" s="26">
        <v>0</v>
      </c>
      <c r="E32" s="26">
        <v>0</v>
      </c>
      <c r="F32" s="26">
        <v>0</v>
      </c>
      <c r="G32" s="27">
        <v>0</v>
      </c>
      <c r="H32" s="27">
        <v>0</v>
      </c>
      <c r="I32" s="26">
        <v>0</v>
      </c>
      <c r="J32" s="27">
        <v>0</v>
      </c>
    </row>
    <row r="33" spans="1:10" ht="12.75">
      <c r="A33" s="2" t="s">
        <v>62</v>
      </c>
      <c r="B33" s="25" t="s">
        <v>45</v>
      </c>
      <c r="C33" s="13" t="s">
        <v>63</v>
      </c>
      <c r="D33" s="26">
        <v>0</v>
      </c>
      <c r="E33" s="26">
        <v>0</v>
      </c>
      <c r="F33" s="26">
        <v>0</v>
      </c>
      <c r="G33" s="27">
        <v>0</v>
      </c>
      <c r="H33" s="27">
        <v>0</v>
      </c>
      <c r="I33" s="26">
        <v>0</v>
      </c>
      <c r="J33" s="27">
        <v>0</v>
      </c>
    </row>
    <row r="34" spans="2:10" ht="12.75">
      <c r="B34" s="25" t="s">
        <v>48</v>
      </c>
      <c r="C34" s="13" t="s">
        <v>64</v>
      </c>
      <c r="D34" s="26">
        <v>0</v>
      </c>
      <c r="E34" s="29">
        <v>0</v>
      </c>
      <c r="F34" s="29">
        <v>0</v>
      </c>
      <c r="G34" s="27">
        <v>0</v>
      </c>
      <c r="H34" s="27">
        <v>0</v>
      </c>
      <c r="I34" s="26"/>
      <c r="J34" s="27"/>
    </row>
    <row r="35" spans="1:10" ht="12.75">
      <c r="A35" s="2" t="s">
        <v>65</v>
      </c>
      <c r="B35" s="25" t="s">
        <v>51</v>
      </c>
      <c r="C35" s="13" t="s">
        <v>66</v>
      </c>
      <c r="D35" s="26">
        <v>0</v>
      </c>
      <c r="E35" s="26">
        <v>0</v>
      </c>
      <c r="F35" s="26">
        <v>0</v>
      </c>
      <c r="G35" s="27">
        <v>0</v>
      </c>
      <c r="H35" s="27">
        <v>0</v>
      </c>
      <c r="I35" s="26">
        <v>0</v>
      </c>
      <c r="J35" s="27">
        <v>0</v>
      </c>
    </row>
    <row r="36" spans="1:10" ht="12.75">
      <c r="A36" s="15" t="s">
        <v>67</v>
      </c>
      <c r="B36" s="16" t="s">
        <v>54</v>
      </c>
      <c r="C36" s="17" t="s">
        <v>68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</row>
    <row r="37" spans="1:10" ht="25.5" customHeight="1">
      <c r="A37" s="15" t="s">
        <v>69</v>
      </c>
      <c r="B37" s="16" t="s">
        <v>54</v>
      </c>
      <c r="C37" s="17" t="s">
        <v>70</v>
      </c>
      <c r="D37" s="30">
        <f>SUM(D29)</f>
        <v>20</v>
      </c>
      <c r="E37" s="30">
        <f>SUM(E29)</f>
        <v>1764815</v>
      </c>
      <c r="F37" s="30">
        <f>SUM(F29)</f>
        <v>1764815</v>
      </c>
      <c r="G37" s="31">
        <f>SUM(G29)</f>
        <v>58.83</v>
      </c>
      <c r="H37" s="31">
        <f>SUM(H29)</f>
        <v>58.83</v>
      </c>
      <c r="I37" s="30">
        <v>0</v>
      </c>
      <c r="J37" s="31">
        <v>0</v>
      </c>
    </row>
    <row r="38" spans="1:10" ht="12.75">
      <c r="A38" s="15" t="s">
        <v>71</v>
      </c>
      <c r="B38" s="16" t="s">
        <v>72</v>
      </c>
      <c r="C38" s="17" t="s">
        <v>73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 t="s">
        <v>74</v>
      </c>
      <c r="J38" s="18" t="s">
        <v>74</v>
      </c>
    </row>
    <row r="39" spans="1:10" ht="12.75">
      <c r="A39" s="15" t="s">
        <v>75</v>
      </c>
      <c r="B39" s="16" t="s">
        <v>36</v>
      </c>
      <c r="C39" s="17" t="s">
        <v>76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 t="s">
        <v>74</v>
      </c>
      <c r="J39" s="18" t="s">
        <v>74</v>
      </c>
    </row>
    <row r="40" spans="1:10" ht="12.75">
      <c r="A40" s="2" t="s">
        <v>77</v>
      </c>
      <c r="B40" s="25" t="s">
        <v>39</v>
      </c>
      <c r="C40" s="13" t="s">
        <v>78</v>
      </c>
      <c r="D40" s="26">
        <v>0</v>
      </c>
      <c r="E40" s="32">
        <v>0</v>
      </c>
      <c r="F40" s="32">
        <v>0</v>
      </c>
      <c r="G40" s="27">
        <f>SUM(E40*100/E64)</f>
        <v>0</v>
      </c>
      <c r="H40" s="27">
        <f>SUM(E40*100/E64)</f>
        <v>0</v>
      </c>
      <c r="I40" s="26"/>
      <c r="J40" s="27"/>
    </row>
    <row r="41" spans="1:10" ht="12.75">
      <c r="A41" s="2" t="s">
        <v>79</v>
      </c>
      <c r="B41" s="25" t="s">
        <v>42</v>
      </c>
      <c r="C41" s="13" t="s">
        <v>49</v>
      </c>
      <c r="D41" s="26">
        <v>0</v>
      </c>
      <c r="E41" s="32">
        <v>0</v>
      </c>
      <c r="F41" s="32">
        <v>0</v>
      </c>
      <c r="G41" s="27">
        <f>SUM(E41*100/E64)</f>
        <v>0</v>
      </c>
      <c r="H41" s="27">
        <f>SUM(E41*100/E64)</f>
        <v>0</v>
      </c>
      <c r="I41" s="26"/>
      <c r="J41" s="27"/>
    </row>
    <row r="42" spans="1:10" ht="25.5" customHeight="1">
      <c r="A42" s="2" t="s">
        <v>80</v>
      </c>
      <c r="B42" s="25" t="s">
        <v>45</v>
      </c>
      <c r="C42" s="13" t="s">
        <v>43</v>
      </c>
      <c r="D42" s="26">
        <v>0</v>
      </c>
      <c r="E42" s="32">
        <v>0</v>
      </c>
      <c r="F42" s="32">
        <v>0</v>
      </c>
      <c r="G42" s="27">
        <f>SUM(E42*100/E64)</f>
        <v>0</v>
      </c>
      <c r="H42" s="27">
        <f>SUM(E42*100/E64)</f>
        <v>0</v>
      </c>
      <c r="I42" s="26"/>
      <c r="J42" s="27"/>
    </row>
    <row r="43" spans="1:10" ht="12.75">
      <c r="A43" s="2" t="s">
        <v>81</v>
      </c>
      <c r="B43" s="25" t="s">
        <v>48</v>
      </c>
      <c r="C43" s="13" t="s">
        <v>82</v>
      </c>
      <c r="D43" s="26">
        <v>0</v>
      </c>
      <c r="E43" s="32">
        <v>0</v>
      </c>
      <c r="F43" s="32">
        <v>0</v>
      </c>
      <c r="G43" s="27">
        <f>SUM(E43*100/E64)</f>
        <v>0</v>
      </c>
      <c r="H43" s="27">
        <f>SUM(E43*100/E64)</f>
        <v>0</v>
      </c>
      <c r="I43" s="26"/>
      <c r="J43" s="27"/>
    </row>
    <row r="44" spans="1:10" ht="12.75">
      <c r="A44" s="2" t="s">
        <v>83</v>
      </c>
      <c r="B44" s="25" t="s">
        <v>51</v>
      </c>
      <c r="C44" s="13" t="s">
        <v>84</v>
      </c>
      <c r="D44" s="26">
        <v>0</v>
      </c>
      <c r="E44" s="32">
        <v>0</v>
      </c>
      <c r="F44" s="32">
        <v>0</v>
      </c>
      <c r="G44" s="27">
        <f>SUM(E44*100/E64)</f>
        <v>0</v>
      </c>
      <c r="H44" s="27">
        <f>SUM(E44*100/E64)</f>
        <v>0</v>
      </c>
      <c r="I44" s="26"/>
      <c r="J44" s="27"/>
    </row>
    <row r="45" spans="1:10" ht="12.75">
      <c r="A45" s="2" t="s">
        <v>85</v>
      </c>
      <c r="B45" s="25" t="s">
        <v>86</v>
      </c>
      <c r="C45" s="13" t="s">
        <v>87</v>
      </c>
      <c r="D45" s="26">
        <v>0</v>
      </c>
      <c r="E45" s="32">
        <v>0</v>
      </c>
      <c r="F45" s="32">
        <v>0</v>
      </c>
      <c r="G45" s="27">
        <f>SUM(E45*100/E64)</f>
        <v>0</v>
      </c>
      <c r="H45" s="27">
        <f>SUM(E45*100/E64)</f>
        <v>0</v>
      </c>
      <c r="I45" s="26"/>
      <c r="J45" s="27"/>
    </row>
    <row r="46" spans="1:10" ht="12.75">
      <c r="A46" s="2" t="s">
        <v>88</v>
      </c>
      <c r="B46" s="25" t="s">
        <v>89</v>
      </c>
      <c r="C46" s="13" t="s">
        <v>90</v>
      </c>
      <c r="D46" s="26">
        <v>0</v>
      </c>
      <c r="E46" s="32">
        <v>0</v>
      </c>
      <c r="F46" s="32">
        <v>0</v>
      </c>
      <c r="G46" s="27">
        <f>SUM(E46*100/E64)</f>
        <v>0</v>
      </c>
      <c r="H46" s="27">
        <f>SUM(E46*100/E64)</f>
        <v>0</v>
      </c>
      <c r="I46" s="26"/>
      <c r="J46" s="27"/>
    </row>
    <row r="47" spans="2:10" ht="12.75">
      <c r="B47" s="25" t="s">
        <v>91</v>
      </c>
      <c r="C47" s="13" t="s">
        <v>64</v>
      </c>
      <c r="D47" s="26">
        <v>0</v>
      </c>
      <c r="E47" s="29">
        <v>0</v>
      </c>
      <c r="F47" s="29">
        <v>0</v>
      </c>
      <c r="G47" s="27">
        <f>SUM(E47*100/E64)</f>
        <v>0</v>
      </c>
      <c r="H47" s="27">
        <f>SUM(E47*100/E64)</f>
        <v>0</v>
      </c>
      <c r="I47" s="26"/>
      <c r="J47" s="27"/>
    </row>
    <row r="48" spans="1:10" ht="12.75">
      <c r="A48" s="2" t="s">
        <v>92</v>
      </c>
      <c r="B48" s="25" t="s">
        <v>93</v>
      </c>
      <c r="C48" s="13" t="s">
        <v>94</v>
      </c>
      <c r="D48" s="26">
        <v>0</v>
      </c>
      <c r="E48" s="26">
        <v>0</v>
      </c>
      <c r="F48" s="26">
        <v>0</v>
      </c>
      <c r="G48" s="27">
        <f>SUM(E48*100/E64)</f>
        <v>0</v>
      </c>
      <c r="H48" s="27">
        <f>SUM(E48*100/E64)</f>
        <v>0</v>
      </c>
      <c r="I48" s="33"/>
      <c r="J48" s="33"/>
    </row>
    <row r="49" spans="1:10" ht="12.75">
      <c r="A49" s="2" t="s">
        <v>95</v>
      </c>
      <c r="B49" s="25" t="s">
        <v>54</v>
      </c>
      <c r="C49" s="13" t="s">
        <v>96</v>
      </c>
      <c r="D49" s="26">
        <f>SUM(D40:D46)</f>
        <v>0</v>
      </c>
      <c r="E49" s="32">
        <f>SUM(E40:E46)</f>
        <v>0</v>
      </c>
      <c r="F49" s="32">
        <f>SUM(F40:F46)</f>
        <v>0</v>
      </c>
      <c r="G49" s="34">
        <f>SUM(G40:G46)</f>
        <v>0</v>
      </c>
      <c r="H49" s="34">
        <f>SUM(H40:H46)</f>
        <v>0</v>
      </c>
      <c r="I49" s="33"/>
      <c r="J49" s="33"/>
    </row>
    <row r="50" spans="1:10" ht="12.75">
      <c r="A50" s="15" t="s">
        <v>97</v>
      </c>
      <c r="B50" s="16" t="s">
        <v>57</v>
      </c>
      <c r="C50" s="17" t="s">
        <v>98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 t="s">
        <v>74</v>
      </c>
      <c r="J50" s="18" t="s">
        <v>74</v>
      </c>
    </row>
    <row r="51" spans="1:10" s="20" customFormat="1" ht="12.75">
      <c r="A51" s="19" t="s">
        <v>99</v>
      </c>
      <c r="B51" s="21" t="s">
        <v>39</v>
      </c>
      <c r="C51" s="22" t="s">
        <v>46</v>
      </c>
      <c r="D51" s="23">
        <v>65</v>
      </c>
      <c r="E51" s="23">
        <v>158390</v>
      </c>
      <c r="F51" s="23">
        <v>151189</v>
      </c>
      <c r="G51" s="24">
        <v>5.28</v>
      </c>
      <c r="H51" s="24">
        <v>5.28</v>
      </c>
      <c r="I51" s="23"/>
      <c r="J51" s="24"/>
    </row>
    <row r="52" spans="1:10" ht="12.75">
      <c r="A52" s="2" t="s">
        <v>100</v>
      </c>
      <c r="B52" s="25" t="s">
        <v>42</v>
      </c>
      <c r="C52" s="13" t="s">
        <v>101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/>
      <c r="J52" s="33"/>
    </row>
    <row r="53" spans="1:10" s="20" customFormat="1" ht="25.5" customHeight="1">
      <c r="A53" s="19" t="s">
        <v>102</v>
      </c>
      <c r="B53" s="21" t="s">
        <v>103</v>
      </c>
      <c r="C53" s="22" t="s">
        <v>104</v>
      </c>
      <c r="D53" s="23">
        <v>2360</v>
      </c>
      <c r="E53" s="23">
        <v>788672</v>
      </c>
      <c r="F53" s="23">
        <v>644932</v>
      </c>
      <c r="G53" s="24">
        <f>SUM(E53*100/E64)</f>
        <v>26.289066666666667</v>
      </c>
      <c r="H53" s="24">
        <f>SUM(E53*100/E64)</f>
        <v>26.289066666666667</v>
      </c>
      <c r="I53" s="23"/>
      <c r="J53" s="24"/>
    </row>
    <row r="54" spans="1:10" s="20" customFormat="1" ht="25.5" customHeight="1">
      <c r="A54" s="19" t="s">
        <v>105</v>
      </c>
      <c r="B54" s="21" t="s">
        <v>106</v>
      </c>
      <c r="C54" s="22" t="s">
        <v>107</v>
      </c>
      <c r="D54" s="23">
        <v>12</v>
      </c>
      <c r="E54" s="23">
        <v>281972</v>
      </c>
      <c r="F54" s="23">
        <v>281972</v>
      </c>
      <c r="G54" s="24">
        <f>SUM(E54*100/E64)</f>
        <v>9.399066666666666</v>
      </c>
      <c r="H54" s="24">
        <f>SUM(E54*100/E64)</f>
        <v>9.399066666666666</v>
      </c>
      <c r="I54" s="23"/>
      <c r="J54" s="24"/>
    </row>
    <row r="55" spans="2:10" ht="25.5" customHeight="1">
      <c r="B55" s="25" t="s">
        <v>45</v>
      </c>
      <c r="C55" s="13" t="s">
        <v>64</v>
      </c>
      <c r="D55" s="26">
        <v>0</v>
      </c>
      <c r="E55" s="29">
        <v>0</v>
      </c>
      <c r="F55" s="29">
        <v>0</v>
      </c>
      <c r="G55" s="27">
        <f>SUM(E55*100/E64)</f>
        <v>0</v>
      </c>
      <c r="H55" s="27">
        <f>SUM(E55*100/E64)</f>
        <v>0</v>
      </c>
      <c r="I55" s="26"/>
      <c r="J55" s="27"/>
    </row>
    <row r="56" spans="1:10" ht="12.75">
      <c r="A56" s="2" t="s">
        <v>108</v>
      </c>
      <c r="B56" s="25" t="s">
        <v>48</v>
      </c>
      <c r="C56" s="13" t="s">
        <v>94</v>
      </c>
      <c r="D56" s="26"/>
      <c r="E56" s="26"/>
      <c r="F56" s="26"/>
      <c r="G56" s="27"/>
      <c r="H56" s="27"/>
      <c r="I56" s="33"/>
      <c r="J56" s="33"/>
    </row>
    <row r="57" spans="1:10" s="20" customFormat="1" ht="12.75">
      <c r="A57" s="19" t="s">
        <v>109</v>
      </c>
      <c r="B57" s="21" t="s">
        <v>110</v>
      </c>
      <c r="C57" s="22" t="s">
        <v>111</v>
      </c>
      <c r="D57" s="23">
        <v>3</v>
      </c>
      <c r="E57" s="23">
        <v>6151</v>
      </c>
      <c r="F57" s="23">
        <v>6151</v>
      </c>
      <c r="G57" s="24">
        <f>SUM(E57*100/E64)</f>
        <v>0.20503333333333335</v>
      </c>
      <c r="H57" s="24">
        <f>SUM(E57*100/E64)</f>
        <v>0.20503333333333335</v>
      </c>
      <c r="I57" s="23"/>
      <c r="J57" s="24"/>
    </row>
    <row r="58" spans="1:10" ht="12.75">
      <c r="A58" s="2" t="s">
        <v>112</v>
      </c>
      <c r="B58" s="25" t="s">
        <v>54</v>
      </c>
      <c r="C58" s="13" t="s">
        <v>113</v>
      </c>
      <c r="D58" s="26">
        <f>SUM(D51:D57)</f>
        <v>2440</v>
      </c>
      <c r="E58" s="26">
        <f>SUM(E51:E57)</f>
        <v>1235185</v>
      </c>
      <c r="F58" s="26">
        <f>SUM(F51:F57)</f>
        <v>1084244</v>
      </c>
      <c r="G58" s="35">
        <f>SUM(G51:G57)</f>
        <v>41.17316666666667</v>
      </c>
      <c r="H58" s="35">
        <f>SUM(H51:H57)</f>
        <v>41.17316666666667</v>
      </c>
      <c r="I58" s="26"/>
      <c r="J58" s="27"/>
    </row>
    <row r="59" spans="1:10" ht="12.75">
      <c r="A59" s="2" t="s">
        <v>114</v>
      </c>
      <c r="B59" s="25" t="s">
        <v>54</v>
      </c>
      <c r="C59" s="13" t="s">
        <v>115</v>
      </c>
      <c r="D59" s="26">
        <f>SUM(D49+D58)</f>
        <v>2440</v>
      </c>
      <c r="E59" s="26">
        <f>SUM(E49+E58)</f>
        <v>1235185</v>
      </c>
      <c r="F59" s="26">
        <f>SUM(F49+F58)</f>
        <v>1084244</v>
      </c>
      <c r="G59" s="35">
        <f>SUM(G49+G58)</f>
        <v>41.17316666666667</v>
      </c>
      <c r="H59" s="35">
        <f>SUM(H49+H58)</f>
        <v>41.17316666666667</v>
      </c>
      <c r="I59" s="18" t="s">
        <v>74</v>
      </c>
      <c r="J59" s="18" t="s">
        <v>74</v>
      </c>
    </row>
    <row r="60" spans="1:10" ht="12.75">
      <c r="A60" s="2" t="s">
        <v>116</v>
      </c>
      <c r="B60" s="25" t="s">
        <v>54</v>
      </c>
      <c r="C60" s="13" t="s">
        <v>117</v>
      </c>
      <c r="D60" s="26">
        <f>SUM(D37+D59)</f>
        <v>2460</v>
      </c>
      <c r="E60" s="26">
        <f>SUM(E37+E59)</f>
        <v>3000000</v>
      </c>
      <c r="F60" s="26">
        <f>SUM(F37+F59)</f>
        <v>2849059</v>
      </c>
      <c r="G60" s="35">
        <f>SUM(G37+G59)</f>
        <v>100.00316666666666</v>
      </c>
      <c r="H60" s="35">
        <f>SUM(H37+H59)</f>
        <v>100.00316666666666</v>
      </c>
      <c r="I60" s="26"/>
      <c r="J60" s="27"/>
    </row>
    <row r="61" spans="1:10" ht="25.5" customHeight="1">
      <c r="A61" s="2" t="s">
        <v>118</v>
      </c>
      <c r="B61" s="36" t="s">
        <v>119</v>
      </c>
      <c r="C61" s="13" t="s">
        <v>120</v>
      </c>
      <c r="D61" s="26"/>
      <c r="E61" s="26"/>
      <c r="F61" s="26"/>
      <c r="G61" s="27"/>
      <c r="H61" s="27"/>
      <c r="I61" s="18" t="s">
        <v>74</v>
      </c>
      <c r="J61" s="18" t="s">
        <v>74</v>
      </c>
    </row>
    <row r="62" spans="2:10" ht="12.75">
      <c r="B62" s="37" t="s">
        <v>121</v>
      </c>
      <c r="C62" s="38" t="s">
        <v>122</v>
      </c>
      <c r="D62" s="26">
        <v>0</v>
      </c>
      <c r="E62" s="26">
        <v>0</v>
      </c>
      <c r="F62" s="26">
        <v>0</v>
      </c>
      <c r="G62" s="27"/>
      <c r="H62" s="27">
        <f>SUM(E62*100/3000000)</f>
        <v>0</v>
      </c>
      <c r="I62" s="23"/>
      <c r="J62" s="24"/>
    </row>
    <row r="63" spans="2:10" ht="12.75">
      <c r="B63" s="37" t="s">
        <v>123</v>
      </c>
      <c r="C63" s="38" t="s">
        <v>124</v>
      </c>
      <c r="D63" s="26">
        <v>0</v>
      </c>
      <c r="E63" s="26">
        <v>0</v>
      </c>
      <c r="F63" s="26">
        <v>0</v>
      </c>
      <c r="G63" s="27"/>
      <c r="H63" s="27">
        <f>SUM(E63*100/3000000)</f>
        <v>0</v>
      </c>
      <c r="I63" s="23"/>
      <c r="J63" s="24"/>
    </row>
    <row r="64" spans="1:10" ht="12.75">
      <c r="A64" s="15" t="s">
        <v>125</v>
      </c>
      <c r="B64" s="16" t="s">
        <v>54</v>
      </c>
      <c r="C64" s="17" t="s">
        <v>126</v>
      </c>
      <c r="D64" s="30">
        <f>SUM(D37+D59+D62+D63)</f>
        <v>2460</v>
      </c>
      <c r="E64" s="30">
        <f>SUM(E37+E59+E62+E63)</f>
        <v>3000000</v>
      </c>
      <c r="F64" s="30">
        <f>SUM(F37+F59+F62+F63)</f>
        <v>2849059</v>
      </c>
      <c r="G64" s="27" t="s">
        <v>127</v>
      </c>
      <c r="H64" s="39">
        <f>SUM(E64*100/3000000)</f>
        <v>100</v>
      </c>
      <c r="I64" s="30"/>
      <c r="J64" s="31"/>
    </row>
    <row r="65" spans="1:10" ht="12.75">
      <c r="A65" s="2" t="s">
        <v>127</v>
      </c>
      <c r="B65" s="2" t="s">
        <v>127</v>
      </c>
      <c r="C65" s="3" t="s">
        <v>127</v>
      </c>
      <c r="D65" s="4" t="s">
        <v>127</v>
      </c>
      <c r="E65" s="4" t="s">
        <v>127</v>
      </c>
      <c r="F65" s="4" t="s">
        <v>127</v>
      </c>
      <c r="G65" s="5" t="s">
        <v>127</v>
      </c>
      <c r="H65" s="5" t="s">
        <v>127</v>
      </c>
      <c r="I65" s="4" t="s">
        <v>127</v>
      </c>
      <c r="J65" s="5" t="s">
        <v>127</v>
      </c>
    </row>
  </sheetData>
  <sheetProtection/>
  <mergeCells count="63">
    <mergeCell ref="A1:J1"/>
    <mergeCell ref="A2:J2"/>
    <mergeCell ref="A3:J3"/>
    <mergeCell ref="A4:J4"/>
    <mergeCell ref="B5:E5"/>
    <mergeCell ref="F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J18"/>
    <mergeCell ref="B20:B21"/>
    <mergeCell ref="C20:C21"/>
    <mergeCell ref="D20:D21"/>
    <mergeCell ref="E20:E21"/>
    <mergeCell ref="F20:F21"/>
    <mergeCell ref="G20:H20"/>
    <mergeCell ref="I20:J20"/>
  </mergeCells>
  <printOptions/>
  <pageMargins left="0.2362204724409449" right="0.24" top="0.35433070866141736" bottom="0.35433070866141736" header="0.15748031496062992" footer="0.15748031496062992"/>
  <pageSetup fitToHeight="100" horizontalDpi="600" verticalDpi="600" orientation="portrait" paperSize="9" scale="64" r:id="rId1"/>
  <headerFooter>
    <oddFooter>&amp;L&amp;D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3" sqref="D63"/>
    </sheetView>
  </sheetViews>
  <sheetFormatPr defaultColWidth="9.140625" defaultRowHeight="12.75"/>
  <cols>
    <col min="1" max="1" width="9.57421875" style="40" customWidth="1"/>
    <col min="2" max="2" width="35.00390625" style="41" customWidth="1"/>
    <col min="3" max="3" width="11.8515625" style="40" customWidth="1"/>
    <col min="4" max="4" width="15.28125" style="40" customWidth="1"/>
    <col min="5" max="5" width="9.421875" style="40" customWidth="1"/>
    <col min="6" max="6" width="12.28125" style="40" customWidth="1"/>
    <col min="7" max="7" width="14.421875" style="40" customWidth="1"/>
    <col min="8" max="8" width="12.7109375" style="40" customWidth="1"/>
    <col min="9" max="9" width="16.7109375" style="40" customWidth="1"/>
    <col min="10" max="10" width="14.140625" style="40" customWidth="1"/>
    <col min="11" max="11" width="12.7109375" style="40" customWidth="1"/>
    <col min="12" max="12" width="24.8515625" style="40" customWidth="1"/>
    <col min="13" max="16384" width="9.140625" style="40" customWidth="1"/>
  </cols>
  <sheetData>
    <row r="1" spans="1:4" ht="12.75">
      <c r="A1" s="42" t="s">
        <v>128</v>
      </c>
      <c r="B1" s="42"/>
      <c r="C1" s="20"/>
      <c r="D1" s="20"/>
    </row>
    <row r="2" spans="1:4" ht="12.75">
      <c r="A2" s="43" t="s">
        <v>129</v>
      </c>
      <c r="B2" s="44"/>
      <c r="C2" s="20"/>
      <c r="D2" s="20"/>
    </row>
    <row r="3" spans="1:4" ht="12.75">
      <c r="A3" s="260" t="s">
        <v>4</v>
      </c>
      <c r="B3" s="260"/>
      <c r="C3" s="260"/>
      <c r="D3" s="260"/>
    </row>
    <row r="4" spans="1:4" ht="12.75">
      <c r="A4" s="43" t="s">
        <v>130</v>
      </c>
      <c r="B4" s="43"/>
      <c r="C4" s="20"/>
      <c r="D4" s="20"/>
    </row>
    <row r="5" spans="1:2" ht="12.75">
      <c r="A5" s="46" t="s">
        <v>131</v>
      </c>
      <c r="B5" s="47" t="s">
        <v>132</v>
      </c>
    </row>
    <row r="6" spans="1:2" ht="12.75">
      <c r="A6" s="46"/>
      <c r="B6" s="48"/>
    </row>
    <row r="7" spans="1:12" ht="12.75" customHeight="1">
      <c r="A7" s="261" t="s">
        <v>133</v>
      </c>
      <c r="B7" s="263" t="s">
        <v>134</v>
      </c>
      <c r="C7" s="250" t="s">
        <v>135</v>
      </c>
      <c r="D7" s="251"/>
      <c r="E7" s="265" t="s">
        <v>136</v>
      </c>
      <c r="F7" s="266"/>
      <c r="G7" s="267"/>
      <c r="H7" s="244" t="s">
        <v>137</v>
      </c>
      <c r="I7" s="245"/>
      <c r="J7" s="244" t="s">
        <v>138</v>
      </c>
      <c r="K7" s="245"/>
      <c r="L7" s="248" t="s">
        <v>139</v>
      </c>
    </row>
    <row r="8" spans="1:12" ht="104.25" customHeight="1">
      <c r="A8" s="262"/>
      <c r="B8" s="264"/>
      <c r="C8" s="7" t="s">
        <v>140</v>
      </c>
      <c r="D8" s="7" t="s">
        <v>141</v>
      </c>
      <c r="E8" s="50" t="s">
        <v>142</v>
      </c>
      <c r="F8" s="50" t="s">
        <v>143</v>
      </c>
      <c r="G8" s="50" t="s">
        <v>144</v>
      </c>
      <c r="H8" s="14" t="s">
        <v>145</v>
      </c>
      <c r="I8" s="14" t="s">
        <v>146</v>
      </c>
      <c r="J8" s="14" t="s">
        <v>147</v>
      </c>
      <c r="K8" s="14" t="s">
        <v>148</v>
      </c>
      <c r="L8" s="249"/>
    </row>
    <row r="9" spans="1:12" s="52" customFormat="1" ht="12.75">
      <c r="A9" s="53">
        <v>1</v>
      </c>
      <c r="B9" s="54" t="s">
        <v>149</v>
      </c>
      <c r="C9" s="55">
        <v>475016</v>
      </c>
      <c r="D9" s="56">
        <f aca="true" t="shared" si="0" ref="D9:D23">+(C9/3000000*100)</f>
        <v>15.833866666666665</v>
      </c>
      <c r="E9" s="57">
        <v>0</v>
      </c>
      <c r="F9" s="58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9">
        <f aca="true" t="shared" si="1" ref="L9:L23">SUM(D9)</f>
        <v>15.833866666666665</v>
      </c>
    </row>
    <row r="10" spans="1:12" s="52" customFormat="1" ht="12.75">
      <c r="A10" s="53">
        <v>2</v>
      </c>
      <c r="B10" s="54" t="s">
        <v>150</v>
      </c>
      <c r="C10" s="55">
        <v>344607</v>
      </c>
      <c r="D10" s="56">
        <f t="shared" si="0"/>
        <v>11.4869</v>
      </c>
      <c r="E10" s="57">
        <v>0</v>
      </c>
      <c r="F10" s="58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9">
        <f t="shared" si="1"/>
        <v>11.4869</v>
      </c>
    </row>
    <row r="11" spans="1:12" s="52" customFormat="1" ht="12.75">
      <c r="A11" s="53">
        <v>3</v>
      </c>
      <c r="B11" s="54" t="s">
        <v>151</v>
      </c>
      <c r="C11" s="55">
        <v>128137</v>
      </c>
      <c r="D11" s="56">
        <f t="shared" si="0"/>
        <v>4.271233333333333</v>
      </c>
      <c r="E11" s="57">
        <v>0</v>
      </c>
      <c r="F11" s="58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9">
        <f t="shared" si="1"/>
        <v>4.271233333333333</v>
      </c>
    </row>
    <row r="12" spans="1:12" s="52" customFormat="1" ht="12.75">
      <c r="A12" s="53">
        <v>4</v>
      </c>
      <c r="B12" s="54" t="s">
        <v>152</v>
      </c>
      <c r="C12" s="55">
        <v>5800</v>
      </c>
      <c r="D12" s="56">
        <f t="shared" si="0"/>
        <v>0.19333333333333333</v>
      </c>
      <c r="E12" s="57">
        <v>0</v>
      </c>
      <c r="F12" s="58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9">
        <f t="shared" si="1"/>
        <v>0.19333333333333333</v>
      </c>
    </row>
    <row r="13" spans="1:12" s="52" customFormat="1" ht="12.75">
      <c r="A13" s="53">
        <v>5</v>
      </c>
      <c r="B13" s="54" t="s">
        <v>153</v>
      </c>
      <c r="C13" s="55">
        <v>87901</v>
      </c>
      <c r="D13" s="56">
        <f t="shared" si="0"/>
        <v>2.9300333333333333</v>
      </c>
      <c r="E13" s="57">
        <v>0</v>
      </c>
      <c r="F13" s="58">
        <v>0</v>
      </c>
      <c r="G13" s="58">
        <v>0</v>
      </c>
      <c r="H13" s="57">
        <v>0</v>
      </c>
      <c r="I13" s="58">
        <v>0</v>
      </c>
      <c r="J13" s="57">
        <v>0</v>
      </c>
      <c r="K13" s="58">
        <v>0</v>
      </c>
      <c r="L13" s="59">
        <f t="shared" si="1"/>
        <v>2.9300333333333333</v>
      </c>
    </row>
    <row r="14" spans="1:12" s="52" customFormat="1" ht="12.75">
      <c r="A14" s="53">
        <v>6</v>
      </c>
      <c r="B14" s="54" t="s">
        <v>154</v>
      </c>
      <c r="C14" s="55">
        <v>36440</v>
      </c>
      <c r="D14" s="56">
        <f t="shared" si="0"/>
        <v>1.2146666666666666</v>
      </c>
      <c r="E14" s="57">
        <v>0</v>
      </c>
      <c r="F14" s="58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9">
        <f t="shared" si="1"/>
        <v>1.2146666666666666</v>
      </c>
    </row>
    <row r="15" spans="1:12" s="52" customFormat="1" ht="12.75">
      <c r="A15" s="53">
        <v>7</v>
      </c>
      <c r="B15" s="54" t="s">
        <v>155</v>
      </c>
      <c r="C15" s="55">
        <v>1000</v>
      </c>
      <c r="D15" s="56">
        <f t="shared" si="0"/>
        <v>0.03333333333333333</v>
      </c>
      <c r="E15" s="57">
        <v>0</v>
      </c>
      <c r="F15" s="58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9">
        <f t="shared" si="1"/>
        <v>0.03333333333333333</v>
      </c>
    </row>
    <row r="16" spans="1:12" s="52" customFormat="1" ht="12.75">
      <c r="A16" s="53">
        <v>8</v>
      </c>
      <c r="B16" s="54" t="s">
        <v>156</v>
      </c>
      <c r="C16" s="55">
        <v>33900</v>
      </c>
      <c r="D16" s="56">
        <f t="shared" si="0"/>
        <v>1.13</v>
      </c>
      <c r="E16" s="57">
        <v>0</v>
      </c>
      <c r="F16" s="58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9">
        <f t="shared" si="1"/>
        <v>1.13</v>
      </c>
    </row>
    <row r="17" spans="1:12" s="52" customFormat="1" ht="12.75">
      <c r="A17" s="53">
        <v>9</v>
      </c>
      <c r="B17" s="54" t="s">
        <v>157</v>
      </c>
      <c r="C17" s="55">
        <v>62310</v>
      </c>
      <c r="D17" s="56">
        <f t="shared" si="0"/>
        <v>2.077</v>
      </c>
      <c r="E17" s="57">
        <v>0</v>
      </c>
      <c r="F17" s="58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9">
        <f t="shared" si="1"/>
        <v>2.077</v>
      </c>
    </row>
    <row r="18" spans="1:12" s="52" customFormat="1" ht="12.75">
      <c r="A18" s="53">
        <v>10</v>
      </c>
      <c r="B18" s="54" t="s">
        <v>158</v>
      </c>
      <c r="C18" s="55">
        <v>81980</v>
      </c>
      <c r="D18" s="56">
        <f t="shared" si="0"/>
        <v>2.732666666666667</v>
      </c>
      <c r="E18" s="57">
        <v>0</v>
      </c>
      <c r="F18" s="58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9">
        <f t="shared" si="1"/>
        <v>2.732666666666667</v>
      </c>
    </row>
    <row r="19" spans="1:12" s="52" customFormat="1" ht="25.5" customHeight="1">
      <c r="A19" s="53">
        <v>11</v>
      </c>
      <c r="B19" s="54" t="s">
        <v>159</v>
      </c>
      <c r="C19" s="55">
        <v>476827</v>
      </c>
      <c r="D19" s="56">
        <f t="shared" si="0"/>
        <v>15.894233333333332</v>
      </c>
      <c r="E19" s="57">
        <v>0</v>
      </c>
      <c r="F19" s="58">
        <v>0</v>
      </c>
      <c r="G19" s="58">
        <v>0</v>
      </c>
      <c r="H19" s="57">
        <v>0</v>
      </c>
      <c r="I19" s="58">
        <v>0</v>
      </c>
      <c r="J19" s="57">
        <v>0</v>
      </c>
      <c r="K19" s="58">
        <v>0</v>
      </c>
      <c r="L19" s="59">
        <f t="shared" si="1"/>
        <v>15.894233333333332</v>
      </c>
    </row>
    <row r="20" spans="1:12" s="52" customFormat="1" ht="25.5" customHeight="1">
      <c r="A20" s="53">
        <v>12</v>
      </c>
      <c r="B20" s="54" t="s">
        <v>160</v>
      </c>
      <c r="C20" s="55">
        <v>19412</v>
      </c>
      <c r="D20" s="56">
        <f t="shared" si="0"/>
        <v>0.6470666666666667</v>
      </c>
      <c r="E20" s="57">
        <v>0</v>
      </c>
      <c r="F20" s="58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9">
        <f t="shared" si="1"/>
        <v>0.6470666666666667</v>
      </c>
    </row>
    <row r="21" spans="1:12" s="52" customFormat="1" ht="12.75">
      <c r="A21" s="53">
        <v>13</v>
      </c>
      <c r="B21" s="54" t="s">
        <v>161</v>
      </c>
      <c r="C21" s="55">
        <v>1062</v>
      </c>
      <c r="D21" s="56">
        <f t="shared" si="0"/>
        <v>0.0354</v>
      </c>
      <c r="E21" s="57">
        <v>0</v>
      </c>
      <c r="F21" s="58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9">
        <f t="shared" si="1"/>
        <v>0.0354</v>
      </c>
    </row>
    <row r="22" spans="1:12" s="52" customFormat="1" ht="12.75">
      <c r="A22" s="53">
        <v>14</v>
      </c>
      <c r="B22" s="54" t="s">
        <v>162</v>
      </c>
      <c r="C22" s="55">
        <v>5423</v>
      </c>
      <c r="D22" s="56">
        <f t="shared" si="0"/>
        <v>0.18076666666666666</v>
      </c>
      <c r="E22" s="57">
        <v>0</v>
      </c>
      <c r="F22" s="58">
        <v>0</v>
      </c>
      <c r="G22" s="58">
        <v>0</v>
      </c>
      <c r="H22" s="57">
        <v>0</v>
      </c>
      <c r="I22" s="58">
        <v>0</v>
      </c>
      <c r="J22" s="57">
        <v>0</v>
      </c>
      <c r="K22" s="58">
        <v>0</v>
      </c>
      <c r="L22" s="59">
        <f t="shared" si="1"/>
        <v>0.18076666666666666</v>
      </c>
    </row>
    <row r="23" spans="1:12" s="52" customFormat="1" ht="12.75">
      <c r="A23" s="53">
        <v>15</v>
      </c>
      <c r="B23" s="54" t="s">
        <v>163</v>
      </c>
      <c r="C23" s="55">
        <v>5000</v>
      </c>
      <c r="D23" s="56">
        <f t="shared" si="0"/>
        <v>0.16666666666666669</v>
      </c>
      <c r="E23" s="57">
        <v>0</v>
      </c>
      <c r="F23" s="58">
        <v>0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9">
        <f t="shared" si="1"/>
        <v>0.16666666666666669</v>
      </c>
    </row>
    <row r="24" spans="1:12" s="60" customFormat="1" ht="12.75">
      <c r="A24" s="250" t="s">
        <v>164</v>
      </c>
      <c r="B24" s="251"/>
      <c r="C24" s="49">
        <f>SUM(C9:C23)</f>
        <v>1764815</v>
      </c>
      <c r="D24" s="61">
        <v>58.82</v>
      </c>
      <c r="E24" s="49">
        <f aca="true" t="shared" si="2" ref="E24:L24">SUM(E9:E23)</f>
        <v>0</v>
      </c>
      <c r="F24" s="62">
        <f t="shared" si="2"/>
        <v>0</v>
      </c>
      <c r="G24" s="62">
        <f t="shared" si="2"/>
        <v>0</v>
      </c>
      <c r="H24" s="51">
        <f t="shared" si="2"/>
        <v>0</v>
      </c>
      <c r="I24" s="63">
        <f t="shared" si="2"/>
        <v>0</v>
      </c>
      <c r="J24" s="51">
        <f t="shared" si="2"/>
        <v>0</v>
      </c>
      <c r="K24" s="63">
        <f t="shared" si="2"/>
        <v>0</v>
      </c>
      <c r="L24" s="64">
        <f t="shared" si="2"/>
        <v>58.827166666666656</v>
      </c>
    </row>
    <row r="25" spans="1:12" s="60" customFormat="1" ht="12.75">
      <c r="A25" s="65"/>
      <c r="B25" s="65"/>
      <c r="C25" s="66"/>
      <c r="D25" s="67"/>
      <c r="E25" s="65"/>
      <c r="F25" s="68"/>
      <c r="G25" s="68"/>
      <c r="H25" s="69"/>
      <c r="I25" s="70"/>
      <c r="J25" s="69"/>
      <c r="K25" s="70"/>
      <c r="L25" s="70"/>
    </row>
    <row r="26" spans="1:10" s="71" customFormat="1" ht="23.25" customHeight="1">
      <c r="A26" s="72" t="s">
        <v>165</v>
      </c>
      <c r="B26" s="259" t="s">
        <v>166</v>
      </c>
      <c r="C26" s="259"/>
      <c r="D26" s="259"/>
      <c r="E26" s="259"/>
      <c r="F26" s="259"/>
      <c r="G26" s="259"/>
      <c r="H26" s="259"/>
      <c r="I26" s="259"/>
      <c r="J26" s="259"/>
    </row>
    <row r="27" s="73" customFormat="1" ht="12.75">
      <c r="B27" s="74"/>
    </row>
    <row r="28" spans="1:10" s="73" customFormat="1" ht="12.75" customHeight="1">
      <c r="A28" s="253" t="s">
        <v>167</v>
      </c>
      <c r="B28" s="248" t="s">
        <v>168</v>
      </c>
      <c r="C28" s="257" t="s">
        <v>169</v>
      </c>
      <c r="D28" s="257" t="s">
        <v>170</v>
      </c>
      <c r="E28" s="244" t="s">
        <v>137</v>
      </c>
      <c r="F28" s="245"/>
      <c r="G28" s="244" t="s">
        <v>138</v>
      </c>
      <c r="H28" s="245"/>
      <c r="I28" s="248" t="s">
        <v>171</v>
      </c>
      <c r="J28" s="248" t="s">
        <v>172</v>
      </c>
    </row>
    <row r="29" spans="1:10" s="73" customFormat="1" ht="140.25" customHeight="1">
      <c r="A29" s="254"/>
      <c r="B29" s="249"/>
      <c r="C29" s="258"/>
      <c r="D29" s="258"/>
      <c r="E29" s="14" t="s">
        <v>173</v>
      </c>
      <c r="F29" s="14" t="s">
        <v>174</v>
      </c>
      <c r="G29" s="14" t="s">
        <v>175</v>
      </c>
      <c r="H29" s="14" t="s">
        <v>176</v>
      </c>
      <c r="I29" s="249"/>
      <c r="J29" s="249"/>
    </row>
    <row r="30" spans="1:10" ht="12.75">
      <c r="A30" s="75">
        <v>1</v>
      </c>
      <c r="B30" s="54" t="s">
        <v>177</v>
      </c>
      <c r="C30" s="55">
        <v>70414</v>
      </c>
      <c r="D30" s="56">
        <f>+(C30/3000000*100)</f>
        <v>2.3471333333333333</v>
      </c>
      <c r="E30" s="57">
        <v>0</v>
      </c>
      <c r="F30" s="76">
        <v>0</v>
      </c>
      <c r="G30" s="77">
        <v>0</v>
      </c>
      <c r="H30" s="76">
        <v>0</v>
      </c>
      <c r="I30" s="78">
        <f>SUM(D30)</f>
        <v>2.3471333333333333</v>
      </c>
      <c r="J30" s="78" t="s">
        <v>178</v>
      </c>
    </row>
    <row r="31" spans="1:10" ht="12.75">
      <c r="A31" s="75">
        <v>2</v>
      </c>
      <c r="B31" s="54" t="s">
        <v>179</v>
      </c>
      <c r="C31" s="55">
        <v>44640</v>
      </c>
      <c r="D31" s="56">
        <f>+(C31/3000000*100)</f>
        <v>1.488</v>
      </c>
      <c r="E31" s="57">
        <v>0</v>
      </c>
      <c r="F31" s="76">
        <v>0</v>
      </c>
      <c r="G31" s="77">
        <v>0</v>
      </c>
      <c r="H31" s="76">
        <v>0</v>
      </c>
      <c r="I31" s="78">
        <f>SUM(D31)</f>
        <v>1.488</v>
      </c>
      <c r="J31" s="78" t="s">
        <v>180</v>
      </c>
    </row>
    <row r="32" spans="1:10" ht="12.75">
      <c r="A32" s="250" t="s">
        <v>164</v>
      </c>
      <c r="B32" s="251"/>
      <c r="C32" s="79">
        <f aca="true" t="shared" si="3" ref="C32:I32">SUM(C30:C31)</f>
        <v>115054</v>
      </c>
      <c r="D32" s="61">
        <f t="shared" si="3"/>
        <v>3.8351333333333333</v>
      </c>
      <c r="E32" s="80">
        <f t="shared" si="3"/>
        <v>0</v>
      </c>
      <c r="F32" s="81">
        <f t="shared" si="3"/>
        <v>0</v>
      </c>
      <c r="G32" s="80">
        <f t="shared" si="3"/>
        <v>0</v>
      </c>
      <c r="H32" s="81">
        <f t="shared" si="3"/>
        <v>0</v>
      </c>
      <c r="I32" s="81">
        <f t="shared" si="3"/>
        <v>3.8351333333333333</v>
      </c>
      <c r="J32" s="81" t="s">
        <v>127</v>
      </c>
    </row>
    <row r="34" spans="1:10" ht="23.25" customHeight="1">
      <c r="A34" s="72" t="s">
        <v>181</v>
      </c>
      <c r="B34" s="252" t="s">
        <v>182</v>
      </c>
      <c r="C34" s="252"/>
      <c r="D34" s="252"/>
      <c r="E34" s="252"/>
      <c r="F34" s="252"/>
      <c r="G34" s="252"/>
      <c r="H34" s="252"/>
      <c r="I34" s="252"/>
      <c r="J34" s="252"/>
    </row>
    <row r="35" spans="1:10" ht="12.75">
      <c r="A35" s="73"/>
      <c r="B35" s="74"/>
      <c r="C35" s="73"/>
      <c r="D35" s="73"/>
      <c r="E35" s="73"/>
      <c r="F35" s="73"/>
      <c r="G35" s="73"/>
      <c r="H35" s="73"/>
      <c r="I35" s="73"/>
      <c r="J35" s="73"/>
    </row>
    <row r="36" spans="1:10" ht="12.75" customHeight="1">
      <c r="A36" s="253" t="s">
        <v>183</v>
      </c>
      <c r="B36" s="255" t="s">
        <v>184</v>
      </c>
      <c r="C36" s="257" t="s">
        <v>169</v>
      </c>
      <c r="D36" s="257" t="s">
        <v>170</v>
      </c>
      <c r="E36" s="244" t="s">
        <v>137</v>
      </c>
      <c r="F36" s="245"/>
      <c r="G36" s="244" t="s">
        <v>138</v>
      </c>
      <c r="H36" s="245"/>
      <c r="I36" s="240" t="s">
        <v>171</v>
      </c>
      <c r="J36" s="241"/>
    </row>
    <row r="37" spans="1:10" ht="140.25" customHeight="1">
      <c r="A37" s="254"/>
      <c r="B37" s="256"/>
      <c r="C37" s="258"/>
      <c r="D37" s="258"/>
      <c r="E37" s="14" t="s">
        <v>173</v>
      </c>
      <c r="F37" s="14" t="s">
        <v>174</v>
      </c>
      <c r="G37" s="14" t="s">
        <v>175</v>
      </c>
      <c r="H37" s="14" t="s">
        <v>176</v>
      </c>
      <c r="I37" s="242"/>
      <c r="J37" s="243"/>
    </row>
    <row r="38" spans="1:10" ht="12.75" customHeight="1">
      <c r="A38" s="53">
        <v>1</v>
      </c>
      <c r="B38" s="228" t="s">
        <v>185</v>
      </c>
      <c r="C38" s="229"/>
      <c r="D38" s="229"/>
      <c r="E38" s="229"/>
      <c r="F38" s="229"/>
      <c r="G38" s="229"/>
      <c r="H38" s="229"/>
      <c r="I38" s="229"/>
      <c r="J38" s="230"/>
    </row>
    <row r="39" spans="1:10" ht="12.75" customHeight="1">
      <c r="A39" s="53">
        <v>2</v>
      </c>
      <c r="B39" s="231"/>
      <c r="C39" s="232"/>
      <c r="D39" s="232"/>
      <c r="E39" s="232"/>
      <c r="F39" s="232"/>
      <c r="G39" s="232"/>
      <c r="H39" s="232"/>
      <c r="I39" s="232"/>
      <c r="J39" s="233"/>
    </row>
    <row r="40" spans="1:10" ht="12.75">
      <c r="A40" s="244" t="s">
        <v>164</v>
      </c>
      <c r="B40" s="245"/>
      <c r="C40" s="82">
        <f>SUM(C36:C39)</f>
        <v>0</v>
      </c>
      <c r="D40" s="63">
        <f>SUM(D36:D39)</f>
        <v>0</v>
      </c>
      <c r="E40" s="82">
        <f>SUM(E36:E39)</f>
        <v>0</v>
      </c>
      <c r="F40" s="63">
        <f>SUM(F36:F39)</f>
        <v>0</v>
      </c>
      <c r="G40" s="63"/>
      <c r="H40" s="82">
        <f>SUM(H36:H39)</f>
        <v>0</v>
      </c>
      <c r="I40" s="246">
        <f>SUM(I36:I39)</f>
        <v>0</v>
      </c>
      <c r="J40" s="247"/>
    </row>
    <row r="42" spans="1:7" ht="12.75">
      <c r="A42" s="83" t="s">
        <v>186</v>
      </c>
      <c r="B42" s="83"/>
      <c r="C42" s="84"/>
      <c r="D42" s="83"/>
      <c r="E42" s="83"/>
      <c r="F42" s="83"/>
      <c r="G42" s="83"/>
    </row>
    <row r="43" spans="1:7" ht="12.75">
      <c r="A43" s="83"/>
      <c r="B43" s="83"/>
      <c r="C43" s="84"/>
      <c r="D43" s="83"/>
      <c r="E43" s="83"/>
      <c r="F43" s="83"/>
      <c r="G43" s="83"/>
    </row>
    <row r="44" spans="1:8" ht="38.25" customHeight="1">
      <c r="A44" s="85" t="s">
        <v>167</v>
      </c>
      <c r="B44" s="85" t="s">
        <v>187</v>
      </c>
      <c r="C44" s="86" t="s">
        <v>188</v>
      </c>
      <c r="D44" s="237" t="s">
        <v>189</v>
      </c>
      <c r="E44" s="238"/>
      <c r="F44" s="239"/>
      <c r="G44" s="237" t="s">
        <v>190</v>
      </c>
      <c r="H44" s="239"/>
    </row>
    <row r="45" spans="1:8" ht="12.75">
      <c r="A45" s="53">
        <v>1</v>
      </c>
      <c r="B45" s="228" t="s">
        <v>191</v>
      </c>
      <c r="C45" s="229"/>
      <c r="D45" s="229"/>
      <c r="E45" s="229"/>
      <c r="F45" s="229"/>
      <c r="G45" s="229"/>
      <c r="H45" s="230"/>
    </row>
    <row r="46" spans="1:8" ht="12.75">
      <c r="A46" s="53">
        <v>2</v>
      </c>
      <c r="B46" s="231"/>
      <c r="C46" s="232"/>
      <c r="D46" s="232"/>
      <c r="E46" s="232"/>
      <c r="F46" s="232"/>
      <c r="G46" s="232"/>
      <c r="H46" s="233"/>
    </row>
    <row r="47" spans="1:8" ht="12.75">
      <c r="A47" s="234" t="s">
        <v>164</v>
      </c>
      <c r="B47" s="235"/>
      <c r="C47" s="235"/>
      <c r="D47" s="235"/>
      <c r="E47" s="235"/>
      <c r="F47" s="235"/>
      <c r="G47" s="235"/>
      <c r="H47" s="236"/>
    </row>
    <row r="48" spans="1:8" ht="12.75">
      <c r="A48" s="89"/>
      <c r="B48" s="89"/>
      <c r="C48" s="89"/>
      <c r="D48" s="89"/>
      <c r="E48" s="89"/>
      <c r="F48" s="89"/>
      <c r="G48" s="89"/>
      <c r="H48" s="89"/>
    </row>
    <row r="49" spans="1:7" ht="12.75" customHeight="1">
      <c r="A49" s="83" t="s">
        <v>192</v>
      </c>
      <c r="B49" s="83"/>
      <c r="C49" s="84"/>
      <c r="D49" s="83"/>
      <c r="E49" s="83"/>
      <c r="F49" s="83"/>
      <c r="G49" s="83"/>
    </row>
    <row r="50" spans="1:7" ht="12.75" customHeight="1">
      <c r="A50" s="83"/>
      <c r="B50" s="83"/>
      <c r="C50" s="84"/>
      <c r="D50" s="83"/>
      <c r="E50" s="83"/>
      <c r="F50" s="83"/>
      <c r="G50" s="83"/>
    </row>
    <row r="51" spans="1:8" ht="63.75" customHeight="1">
      <c r="A51" s="85" t="s">
        <v>167</v>
      </c>
      <c r="B51" s="87" t="s">
        <v>193</v>
      </c>
      <c r="C51" s="86" t="s">
        <v>194</v>
      </c>
      <c r="D51" s="88" t="s">
        <v>195</v>
      </c>
      <c r="E51" s="237" t="s">
        <v>196</v>
      </c>
      <c r="F51" s="238"/>
      <c r="G51" s="238"/>
      <c r="H51" s="239"/>
    </row>
    <row r="52" spans="1:8" ht="12.75">
      <c r="A52" s="53">
        <v>1</v>
      </c>
      <c r="B52" s="228" t="s">
        <v>191</v>
      </c>
      <c r="C52" s="229"/>
      <c r="D52" s="229"/>
      <c r="E52" s="229"/>
      <c r="F52" s="229"/>
      <c r="G52" s="229"/>
      <c r="H52" s="230"/>
    </row>
    <row r="53" spans="1:8" ht="12.75">
      <c r="A53" s="53">
        <v>2</v>
      </c>
      <c r="B53" s="231"/>
      <c r="C53" s="232"/>
      <c r="D53" s="232"/>
      <c r="E53" s="232"/>
      <c r="F53" s="232"/>
      <c r="G53" s="232"/>
      <c r="H53" s="233"/>
    </row>
    <row r="54" spans="1:8" ht="12.75">
      <c r="A54" s="234" t="s">
        <v>164</v>
      </c>
      <c r="B54" s="235"/>
      <c r="C54" s="235"/>
      <c r="D54" s="235"/>
      <c r="E54" s="235"/>
      <c r="F54" s="235"/>
      <c r="G54" s="235"/>
      <c r="H54" s="236"/>
    </row>
    <row r="55" ht="51.75" customHeight="1">
      <c r="B55" s="40"/>
    </row>
    <row r="56" spans="1:7" ht="12.75" customHeight="1">
      <c r="A56" s="83" t="s">
        <v>197</v>
      </c>
      <c r="B56" s="83"/>
      <c r="C56" s="83"/>
      <c r="D56" s="83"/>
      <c r="E56" s="83"/>
      <c r="F56" s="83"/>
      <c r="G56" s="83"/>
    </row>
    <row r="57" spans="1:7" ht="12.75" customHeight="1">
      <c r="A57" s="83" t="s">
        <v>198</v>
      </c>
      <c r="B57" s="90"/>
      <c r="C57" s="83"/>
      <c r="D57" s="83"/>
      <c r="E57" s="83"/>
      <c r="F57" s="83"/>
      <c r="G57" s="83"/>
    </row>
    <row r="58" spans="1:7" ht="12.75">
      <c r="A58" s="83"/>
      <c r="B58" s="83"/>
      <c r="C58" s="83"/>
      <c r="D58" s="83"/>
      <c r="E58" s="83"/>
      <c r="F58" s="83"/>
      <c r="G58" s="83"/>
    </row>
    <row r="59" spans="1:8" ht="63.75" customHeight="1">
      <c r="A59" s="85" t="s">
        <v>167</v>
      </c>
      <c r="B59" s="87" t="s">
        <v>199</v>
      </c>
      <c r="C59" s="86" t="s">
        <v>200</v>
      </c>
      <c r="D59" s="88" t="s">
        <v>195</v>
      </c>
      <c r="E59" s="237" t="s">
        <v>196</v>
      </c>
      <c r="F59" s="238"/>
      <c r="G59" s="238"/>
      <c r="H59" s="239"/>
    </row>
    <row r="60" spans="1:8" ht="12.75">
      <c r="A60" s="53">
        <v>1</v>
      </c>
      <c r="B60" s="228" t="s">
        <v>191</v>
      </c>
      <c r="C60" s="229"/>
      <c r="D60" s="229"/>
      <c r="E60" s="229"/>
      <c r="F60" s="229"/>
      <c r="G60" s="229"/>
      <c r="H60" s="230"/>
    </row>
    <row r="61" spans="1:8" ht="12.75">
      <c r="A61" s="53">
        <v>2</v>
      </c>
      <c r="B61" s="231"/>
      <c r="C61" s="232"/>
      <c r="D61" s="232"/>
      <c r="E61" s="232"/>
      <c r="F61" s="232"/>
      <c r="G61" s="232"/>
      <c r="H61" s="233"/>
    </row>
    <row r="62" spans="1:8" ht="12.75">
      <c r="A62" s="234" t="s">
        <v>164</v>
      </c>
      <c r="B62" s="235"/>
      <c r="C62" s="235"/>
      <c r="D62" s="235"/>
      <c r="E62" s="235"/>
      <c r="F62" s="235"/>
      <c r="G62" s="235"/>
      <c r="H62" s="236"/>
    </row>
    <row r="63" ht="89.25" customHeight="1">
      <c r="B63" s="40"/>
    </row>
    <row r="64" ht="12.75" customHeight="1"/>
    <row r="65" ht="12.75" customHeight="1"/>
  </sheetData>
  <sheetProtection/>
  <mergeCells count="40">
    <mergeCell ref="A3:D3"/>
    <mergeCell ref="A7:A8"/>
    <mergeCell ref="B7:B8"/>
    <mergeCell ref="C7:D7"/>
    <mergeCell ref="E7:G7"/>
    <mergeCell ref="H7:I7"/>
    <mergeCell ref="J7:K7"/>
    <mergeCell ref="L7:L8"/>
    <mergeCell ref="A24:B24"/>
    <mergeCell ref="B26:J26"/>
    <mergeCell ref="A28:A29"/>
    <mergeCell ref="B28:B29"/>
    <mergeCell ref="C28:C29"/>
    <mergeCell ref="D28:D29"/>
    <mergeCell ref="E28:F28"/>
    <mergeCell ref="G28:H28"/>
    <mergeCell ref="I28:I29"/>
    <mergeCell ref="J28:J29"/>
    <mergeCell ref="A32:B32"/>
    <mergeCell ref="B34:J34"/>
    <mergeCell ref="A36:A37"/>
    <mergeCell ref="B36:B37"/>
    <mergeCell ref="C36:C37"/>
    <mergeCell ref="D36:D37"/>
    <mergeCell ref="E36:F36"/>
    <mergeCell ref="G36:H36"/>
    <mergeCell ref="I36:J37"/>
    <mergeCell ref="B38:J39"/>
    <mergeCell ref="A40:B40"/>
    <mergeCell ref="I40:J40"/>
    <mergeCell ref="D44:F44"/>
    <mergeCell ref="G44:H44"/>
    <mergeCell ref="B60:H61"/>
    <mergeCell ref="A62:H62"/>
    <mergeCell ref="B45:H46"/>
    <mergeCell ref="A47:H47"/>
    <mergeCell ref="E51:H51"/>
    <mergeCell ref="B52:H53"/>
    <mergeCell ref="A54:H54"/>
    <mergeCell ref="E59:H59"/>
  </mergeCells>
  <printOptions horizontalCentered="1"/>
  <pageMargins left="0.1968503937007874" right="0.1968503937007874" top="0.3937007874015748" bottom="0.2362204724409449" header="0.15748031496062992" footer="0.15748031496062992"/>
  <pageSetup fitToHeight="115" horizontalDpi="600" verticalDpi="600" orientation="landscape" paperSize="9" scale="77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00390625" style="0" customWidth="1"/>
    <col min="2" max="2" width="33.7109375" style="0" customWidth="1"/>
    <col min="3" max="3" width="9.7109375" style="0" customWidth="1"/>
    <col min="4" max="4" width="9.57421875" style="0" customWidth="1"/>
    <col min="5" max="5" width="9.421875" style="0" customWidth="1"/>
    <col min="6" max="6" width="10.140625" style="0" customWidth="1"/>
    <col min="7" max="7" width="11.57421875" style="0" customWidth="1"/>
    <col min="8" max="8" width="8.28125" style="0" customWidth="1"/>
    <col min="9" max="9" width="7.28125" style="0" customWidth="1"/>
  </cols>
  <sheetData>
    <row r="1" spans="1:9" ht="12.75">
      <c r="A1" s="260" t="s">
        <v>201</v>
      </c>
      <c r="B1" s="260"/>
      <c r="C1" s="260"/>
      <c r="D1" s="260"/>
      <c r="E1" s="260"/>
      <c r="F1" s="260"/>
      <c r="G1" s="260"/>
      <c r="H1" s="260"/>
      <c r="I1" s="260"/>
    </row>
    <row r="2" spans="1:9" ht="12.75">
      <c r="A2" s="91" t="s">
        <v>130</v>
      </c>
      <c r="B2" s="92"/>
      <c r="C2" s="269"/>
      <c r="D2" s="274"/>
      <c r="E2" s="291" t="s">
        <v>202</v>
      </c>
      <c r="F2" s="292"/>
      <c r="G2" s="292"/>
      <c r="H2" s="292"/>
      <c r="I2" s="293"/>
    </row>
    <row r="3" spans="1:9" ht="31.5" customHeight="1">
      <c r="A3" s="93" t="s">
        <v>203</v>
      </c>
      <c r="B3" s="294" t="s">
        <v>204</v>
      </c>
      <c r="C3" s="294"/>
      <c r="D3" s="294"/>
      <c r="E3" s="294"/>
      <c r="F3" s="294"/>
      <c r="G3" s="294"/>
      <c r="H3" s="294"/>
      <c r="I3" s="295"/>
    </row>
    <row r="4" spans="1:9" ht="12.75">
      <c r="A4" s="94"/>
      <c r="B4" s="45"/>
      <c r="C4" s="43"/>
      <c r="D4" s="43"/>
      <c r="E4" s="95"/>
      <c r="F4" s="95"/>
      <c r="G4" s="95"/>
      <c r="H4" s="96"/>
      <c r="I4" s="96"/>
    </row>
    <row r="5" spans="1:9" ht="31.5" customHeight="1">
      <c r="A5" s="296" t="s">
        <v>205</v>
      </c>
      <c r="B5" s="296" t="s">
        <v>206</v>
      </c>
      <c r="C5" s="298" t="s">
        <v>207</v>
      </c>
      <c r="D5" s="299"/>
      <c r="E5" s="300"/>
      <c r="F5" s="296" t="s">
        <v>208</v>
      </c>
      <c r="G5" s="281" t="s">
        <v>209</v>
      </c>
      <c r="H5" s="301"/>
      <c r="I5" s="282"/>
    </row>
    <row r="6" spans="1:9" ht="51" customHeight="1">
      <c r="A6" s="297"/>
      <c r="B6" s="297"/>
      <c r="C6" s="99" t="s">
        <v>210</v>
      </c>
      <c r="D6" s="98" t="s">
        <v>211</v>
      </c>
      <c r="E6" s="97" t="s">
        <v>212</v>
      </c>
      <c r="F6" s="297"/>
      <c r="G6" s="100" t="s">
        <v>213</v>
      </c>
      <c r="H6" s="302" t="s">
        <v>214</v>
      </c>
      <c r="I6" s="303"/>
    </row>
    <row r="7" spans="1:9" ht="25.5" customHeight="1">
      <c r="A7" s="101" t="s">
        <v>215</v>
      </c>
      <c r="B7" s="102" t="s">
        <v>216</v>
      </c>
      <c r="C7" s="103"/>
      <c r="D7" s="103"/>
      <c r="E7" s="104"/>
      <c r="F7" s="105"/>
      <c r="G7" s="105"/>
      <c r="H7" s="287"/>
      <c r="I7" s="288"/>
    </row>
    <row r="8" spans="1:9" ht="12.75">
      <c r="A8" s="106" t="s">
        <v>121</v>
      </c>
      <c r="B8" s="107" t="s">
        <v>217</v>
      </c>
      <c r="C8" s="108"/>
      <c r="D8" s="108"/>
      <c r="E8" s="108"/>
      <c r="F8" s="109"/>
      <c r="G8" s="109"/>
      <c r="H8" s="289"/>
      <c r="I8" s="290"/>
    </row>
    <row r="9" spans="1:9" ht="12.75">
      <c r="A9" s="110" t="s">
        <v>218</v>
      </c>
      <c r="B9" s="111" t="s">
        <v>219</v>
      </c>
      <c r="C9" s="104"/>
      <c r="D9" s="104"/>
      <c r="E9" s="104"/>
      <c r="F9" s="105"/>
      <c r="G9" s="105"/>
      <c r="H9" s="285"/>
      <c r="I9" s="286"/>
    </row>
    <row r="10" spans="1:9" ht="25.5" customHeight="1">
      <c r="A10" s="114" t="s">
        <v>220</v>
      </c>
      <c r="B10" s="111" t="s">
        <v>221</v>
      </c>
      <c r="C10" s="104"/>
      <c r="D10" s="104"/>
      <c r="E10" s="104"/>
      <c r="F10" s="105"/>
      <c r="G10" s="105"/>
      <c r="H10" s="285"/>
      <c r="I10" s="286"/>
    </row>
    <row r="11" spans="1:9" ht="12.75">
      <c r="A11" s="110" t="s">
        <v>222</v>
      </c>
      <c r="B11" s="111" t="s">
        <v>223</v>
      </c>
      <c r="C11" s="104"/>
      <c r="D11" s="104"/>
      <c r="E11" s="104"/>
      <c r="F11" s="105"/>
      <c r="G11" s="105"/>
      <c r="H11" s="285"/>
      <c r="I11" s="286"/>
    </row>
    <row r="12" spans="1:9" ht="12.75">
      <c r="A12" s="110" t="s">
        <v>224</v>
      </c>
      <c r="B12" s="111" t="s">
        <v>225</v>
      </c>
      <c r="C12" s="104"/>
      <c r="D12" s="104"/>
      <c r="E12" s="104"/>
      <c r="F12" s="105"/>
      <c r="G12" s="105"/>
      <c r="H12" s="285"/>
      <c r="I12" s="286"/>
    </row>
    <row r="13" spans="1:9" ht="12.75">
      <c r="A13" s="115" t="s">
        <v>226</v>
      </c>
      <c r="B13" s="116" t="s">
        <v>227</v>
      </c>
      <c r="C13" s="117"/>
      <c r="D13" s="104"/>
      <c r="E13" s="104"/>
      <c r="F13" s="105"/>
      <c r="G13" s="105"/>
      <c r="H13" s="285"/>
      <c r="I13" s="286"/>
    </row>
    <row r="14" spans="1:9" ht="12.75">
      <c r="A14" s="268" t="s">
        <v>228</v>
      </c>
      <c r="B14" s="269"/>
      <c r="C14" s="118">
        <f>SUM(C9:C13)</f>
        <v>0</v>
      </c>
      <c r="D14" s="118">
        <f>SUM(D9:D13)</f>
        <v>0</v>
      </c>
      <c r="E14" s="118">
        <f>SUM(E9:E13)</f>
        <v>0</v>
      </c>
      <c r="F14" s="119">
        <f>SUM(F9:F13)</f>
        <v>0</v>
      </c>
      <c r="G14" s="119">
        <f>SUM(D14*100/730592471)</f>
        <v>0</v>
      </c>
      <c r="H14" s="270" t="s">
        <v>229</v>
      </c>
      <c r="I14" s="271"/>
    </row>
    <row r="15" spans="1:9" ht="12.75">
      <c r="A15" s="106" t="s">
        <v>123</v>
      </c>
      <c r="B15" s="102" t="s">
        <v>230</v>
      </c>
      <c r="C15" s="103"/>
      <c r="D15" s="103"/>
      <c r="E15" s="103"/>
      <c r="F15" s="120"/>
      <c r="G15" s="120"/>
      <c r="H15" s="287"/>
      <c r="I15" s="288"/>
    </row>
    <row r="16" spans="1:9" ht="25.5" customHeight="1">
      <c r="A16" s="114" t="s">
        <v>218</v>
      </c>
      <c r="B16" s="111" t="s">
        <v>231</v>
      </c>
      <c r="C16" s="104"/>
      <c r="D16" s="104"/>
      <c r="E16" s="104"/>
      <c r="F16" s="105"/>
      <c r="G16" s="105"/>
      <c r="H16" s="279"/>
      <c r="I16" s="280"/>
    </row>
    <row r="17" spans="1:9" ht="12.75">
      <c r="A17" s="114" t="s">
        <v>220</v>
      </c>
      <c r="B17" s="111" t="s">
        <v>232</v>
      </c>
      <c r="C17" s="104"/>
      <c r="D17" s="104"/>
      <c r="E17" s="104"/>
      <c r="F17" s="105"/>
      <c r="G17" s="105"/>
      <c r="H17" s="279"/>
      <c r="I17" s="280"/>
    </row>
    <row r="18" spans="1:9" ht="12.75">
      <c r="A18" s="110" t="s">
        <v>222</v>
      </c>
      <c r="B18" s="111" t="s">
        <v>233</v>
      </c>
      <c r="C18" s="104"/>
      <c r="D18" s="104"/>
      <c r="E18" s="104"/>
      <c r="F18" s="105"/>
      <c r="G18" s="105"/>
      <c r="H18" s="279"/>
      <c r="I18" s="280"/>
    </row>
    <row r="19" spans="1:9" ht="12.75">
      <c r="A19" s="110" t="s">
        <v>224</v>
      </c>
      <c r="B19" s="116" t="s">
        <v>234</v>
      </c>
      <c r="C19" s="104"/>
      <c r="D19" s="104"/>
      <c r="E19" s="104"/>
      <c r="F19" s="105"/>
      <c r="G19" s="105"/>
      <c r="H19" s="279"/>
      <c r="I19" s="280"/>
    </row>
    <row r="20" spans="1:9" ht="12.75">
      <c r="A20" s="268" t="s">
        <v>235</v>
      </c>
      <c r="B20" s="269"/>
      <c r="C20" s="118">
        <f>SUM(C16:C19)</f>
        <v>0</v>
      </c>
      <c r="D20" s="118">
        <f>SUM(D15:D19)</f>
        <v>0</v>
      </c>
      <c r="E20" s="118">
        <f>SUM(E15:E19)</f>
        <v>0</v>
      </c>
      <c r="F20" s="119">
        <f>SUM(D20*100/730580453)</f>
        <v>0</v>
      </c>
      <c r="G20" s="119">
        <f>SUM(G16:G19)</f>
        <v>0</v>
      </c>
      <c r="H20" s="270" t="s">
        <v>229</v>
      </c>
      <c r="I20" s="271"/>
    </row>
    <row r="21" spans="1:9" ht="12.75">
      <c r="A21" s="281" t="s">
        <v>236</v>
      </c>
      <c r="B21" s="282"/>
      <c r="C21" s="121">
        <f>+(C14+C20)</f>
        <v>0</v>
      </c>
      <c r="D21" s="121">
        <f>+(D14+D20)</f>
        <v>0</v>
      </c>
      <c r="E21" s="121">
        <f>+(E14+E20)</f>
        <v>0</v>
      </c>
      <c r="F21" s="122">
        <f>SUM(F14+F20)</f>
        <v>0</v>
      </c>
      <c r="G21" s="123">
        <f>SUM(G20+G14)</f>
        <v>0</v>
      </c>
      <c r="H21" s="283" t="s">
        <v>229</v>
      </c>
      <c r="I21" s="284"/>
    </row>
    <row r="22" spans="1:9" ht="12.75">
      <c r="A22" s="124" t="s">
        <v>237</v>
      </c>
      <c r="B22" s="125" t="s">
        <v>238</v>
      </c>
      <c r="C22" s="103"/>
      <c r="D22" s="103"/>
      <c r="E22" s="103"/>
      <c r="F22" s="120"/>
      <c r="G22" s="126"/>
      <c r="H22" s="277"/>
      <c r="I22" s="278"/>
    </row>
    <row r="23" spans="1:9" ht="12.75">
      <c r="A23" s="127" t="s">
        <v>121</v>
      </c>
      <c r="B23" s="108" t="s">
        <v>233</v>
      </c>
      <c r="C23" s="104"/>
      <c r="D23" s="104"/>
      <c r="E23" s="104"/>
      <c r="F23" s="105"/>
      <c r="G23" s="128"/>
      <c r="H23" s="275"/>
      <c r="I23" s="276"/>
    </row>
    <row r="24" spans="1:9" ht="12.75">
      <c r="A24" s="112" t="s">
        <v>218</v>
      </c>
      <c r="B24" s="131" t="s">
        <v>239</v>
      </c>
      <c r="C24" s="104"/>
      <c r="D24" s="104"/>
      <c r="E24" s="104"/>
      <c r="F24" s="105"/>
      <c r="G24" s="105"/>
      <c r="H24" s="275"/>
      <c r="I24" s="276"/>
    </row>
    <row r="25" spans="1:9" ht="12.75">
      <c r="A25" s="132" t="s">
        <v>220</v>
      </c>
      <c r="B25" s="131" t="s">
        <v>225</v>
      </c>
      <c r="C25" s="104"/>
      <c r="D25" s="104"/>
      <c r="E25" s="104"/>
      <c r="F25" s="105"/>
      <c r="G25" s="105"/>
      <c r="H25" s="275"/>
      <c r="I25" s="276"/>
    </row>
    <row r="26" spans="1:9" ht="25.5" customHeight="1">
      <c r="A26" s="130" t="s">
        <v>222</v>
      </c>
      <c r="B26" s="133" t="s">
        <v>221</v>
      </c>
      <c r="C26" s="134"/>
      <c r="D26" s="134"/>
      <c r="E26" s="134"/>
      <c r="F26" s="135"/>
      <c r="G26" s="135"/>
      <c r="H26" s="275"/>
      <c r="I26" s="276"/>
    </row>
    <row r="27" spans="1:9" ht="12.75">
      <c r="A27" s="112" t="s">
        <v>224</v>
      </c>
      <c r="B27" s="131" t="s">
        <v>240</v>
      </c>
      <c r="C27" s="104"/>
      <c r="D27" s="104"/>
      <c r="E27" s="104"/>
      <c r="F27" s="105"/>
      <c r="G27" s="105"/>
      <c r="H27" s="275"/>
      <c r="I27" s="276"/>
    </row>
    <row r="28" spans="1:9" ht="12.75">
      <c r="A28" s="112" t="s">
        <v>226</v>
      </c>
      <c r="B28" s="131" t="s">
        <v>241</v>
      </c>
      <c r="C28" s="104"/>
      <c r="D28" s="104"/>
      <c r="E28" s="104"/>
      <c r="F28" s="105"/>
      <c r="G28" s="105"/>
      <c r="H28" s="275"/>
      <c r="I28" s="276"/>
    </row>
    <row r="29" spans="1:9" ht="12.75">
      <c r="A29" s="112" t="s">
        <v>242</v>
      </c>
      <c r="B29" s="131" t="s">
        <v>243</v>
      </c>
      <c r="C29" s="104"/>
      <c r="D29" s="104"/>
      <c r="E29" s="104"/>
      <c r="F29" s="105"/>
      <c r="G29" s="105"/>
      <c r="H29" s="275"/>
      <c r="I29" s="276"/>
    </row>
    <row r="30" spans="1:9" ht="12.75">
      <c r="A30" s="112" t="s">
        <v>244</v>
      </c>
      <c r="B30" s="131" t="s">
        <v>245</v>
      </c>
      <c r="C30" s="104"/>
      <c r="D30" s="104"/>
      <c r="E30" s="104"/>
      <c r="F30" s="105"/>
      <c r="G30" s="105"/>
      <c r="H30" s="275"/>
      <c r="I30" s="276"/>
    </row>
    <row r="31" spans="1:9" ht="12.75">
      <c r="A31" s="136" t="s">
        <v>246</v>
      </c>
      <c r="B31" s="137" t="s">
        <v>234</v>
      </c>
      <c r="C31" s="117"/>
      <c r="D31" s="117"/>
      <c r="E31" s="117"/>
      <c r="F31" s="105"/>
      <c r="G31" s="105"/>
      <c r="H31" s="275"/>
      <c r="I31" s="276"/>
    </row>
    <row r="32" spans="1:9" ht="12.75">
      <c r="A32" s="268" t="s">
        <v>247</v>
      </c>
      <c r="B32" s="274"/>
      <c r="C32" s="118">
        <f>SUM(C24:C31)</f>
        <v>0</v>
      </c>
      <c r="D32" s="118">
        <f>SUM(D24:D31)</f>
        <v>0</v>
      </c>
      <c r="E32" s="118">
        <f>SUM(E24:E31)</f>
        <v>0</v>
      </c>
      <c r="F32" s="138">
        <f>SUM(F24:F31)</f>
        <v>0</v>
      </c>
      <c r="G32" s="138">
        <f>SUM(G24:G31)</f>
        <v>0</v>
      </c>
      <c r="H32" s="270" t="s">
        <v>229</v>
      </c>
      <c r="I32" s="271"/>
    </row>
    <row r="33" spans="1:9" ht="12.75">
      <c r="A33" s="139" t="s">
        <v>123</v>
      </c>
      <c r="B33" s="43" t="s">
        <v>248</v>
      </c>
      <c r="C33" s="103"/>
      <c r="D33" s="103"/>
      <c r="E33" s="103"/>
      <c r="F33" s="120"/>
      <c r="G33" s="120"/>
      <c r="H33" s="277"/>
      <c r="I33" s="278"/>
    </row>
    <row r="34" spans="1:9" ht="12.75">
      <c r="A34" s="110" t="s">
        <v>218</v>
      </c>
      <c r="B34" s="140" t="s">
        <v>232</v>
      </c>
      <c r="C34" s="141"/>
      <c r="D34" s="104"/>
      <c r="E34" s="104"/>
      <c r="F34" s="105"/>
      <c r="G34" s="105"/>
      <c r="H34" s="275"/>
      <c r="I34" s="276"/>
    </row>
    <row r="35" spans="1:9" ht="12.75">
      <c r="A35" s="110" t="s">
        <v>220</v>
      </c>
      <c r="B35" s="140" t="s">
        <v>249</v>
      </c>
      <c r="C35" s="104"/>
      <c r="D35" s="104"/>
      <c r="E35" s="104"/>
      <c r="F35" s="105"/>
      <c r="G35" s="105"/>
      <c r="H35" s="275"/>
      <c r="I35" s="276"/>
    </row>
    <row r="36" spans="1:9" ht="12.75">
      <c r="A36" s="110"/>
      <c r="B36" s="140"/>
      <c r="C36" s="104"/>
      <c r="D36" s="104"/>
      <c r="E36" s="104"/>
      <c r="F36" s="105"/>
      <c r="G36" s="105"/>
      <c r="H36" s="275"/>
      <c r="I36" s="276"/>
    </row>
    <row r="37" spans="1:9" ht="25.5" customHeight="1">
      <c r="A37" s="142" t="s">
        <v>250</v>
      </c>
      <c r="B37" s="143" t="s">
        <v>251</v>
      </c>
      <c r="C37" s="144"/>
      <c r="D37" s="134"/>
      <c r="E37" s="134"/>
      <c r="F37" s="135"/>
      <c r="G37" s="135"/>
      <c r="H37" s="275"/>
      <c r="I37" s="276"/>
    </row>
    <row r="38" spans="1:9" ht="38.25" customHeight="1">
      <c r="A38" s="129" t="s">
        <v>252</v>
      </c>
      <c r="B38" s="143" t="s">
        <v>253</v>
      </c>
      <c r="C38" s="134"/>
      <c r="D38" s="134"/>
      <c r="E38" s="134"/>
      <c r="F38" s="135"/>
      <c r="G38" s="135"/>
      <c r="H38" s="275"/>
      <c r="I38" s="276"/>
    </row>
    <row r="39" spans="1:9" ht="12.75">
      <c r="A39" s="113" t="s">
        <v>222</v>
      </c>
      <c r="B39" s="140" t="s">
        <v>234</v>
      </c>
      <c r="C39" s="104"/>
      <c r="D39" s="104"/>
      <c r="E39" s="104"/>
      <c r="F39" s="105"/>
      <c r="G39" s="105"/>
      <c r="H39" s="275"/>
      <c r="I39" s="276"/>
    </row>
    <row r="40" spans="1:9" ht="12.75">
      <c r="A40" s="113" t="s">
        <v>250</v>
      </c>
      <c r="B40" s="140" t="s">
        <v>254</v>
      </c>
      <c r="C40" s="104"/>
      <c r="D40" s="104"/>
      <c r="E40" s="104"/>
      <c r="F40" s="105"/>
      <c r="G40" s="135"/>
      <c r="H40" s="275"/>
      <c r="I40" s="276"/>
    </row>
    <row r="41" spans="1:9" ht="12.75">
      <c r="A41" s="115" t="s">
        <v>252</v>
      </c>
      <c r="B41" s="140" t="s">
        <v>255</v>
      </c>
      <c r="C41" s="104"/>
      <c r="D41" s="104"/>
      <c r="E41" s="104"/>
      <c r="F41" s="105"/>
      <c r="G41" s="105"/>
      <c r="H41" s="275"/>
      <c r="I41" s="276"/>
    </row>
    <row r="42" spans="1:9" ht="12.75">
      <c r="A42" s="268" t="s">
        <v>256</v>
      </c>
      <c r="B42" s="269"/>
      <c r="C42" s="118">
        <f>SUM(C34:C41)</f>
        <v>0</v>
      </c>
      <c r="D42" s="118">
        <f>SUM(D34:D41)</f>
        <v>0</v>
      </c>
      <c r="E42" s="118">
        <f>SUM(E34:E41)</f>
        <v>0</v>
      </c>
      <c r="F42" s="138">
        <f>SUM(F34:F41)</f>
        <v>0</v>
      </c>
      <c r="G42" s="138">
        <f>SUM(G34:G41)</f>
        <v>0</v>
      </c>
      <c r="H42" s="270" t="s">
        <v>229</v>
      </c>
      <c r="I42" s="271"/>
    </row>
    <row r="43" spans="1:9" ht="12.75">
      <c r="A43" s="268" t="s">
        <v>257</v>
      </c>
      <c r="B43" s="269"/>
      <c r="C43" s="118">
        <f>+(C32+C42)</f>
        <v>0</v>
      </c>
      <c r="D43" s="118">
        <f>+(D32+D42)</f>
        <v>0</v>
      </c>
      <c r="E43" s="118">
        <f>+(E32+E42)</f>
        <v>0</v>
      </c>
      <c r="F43" s="138">
        <f>+(F32+F42)</f>
        <v>0</v>
      </c>
      <c r="G43" s="138">
        <f>+(G32+G42)</f>
        <v>0</v>
      </c>
      <c r="H43" s="270" t="s">
        <v>229</v>
      </c>
      <c r="I43" s="271"/>
    </row>
    <row r="44" spans="1:9" ht="12.75">
      <c r="A44" s="268" t="s">
        <v>117</v>
      </c>
      <c r="B44" s="269"/>
      <c r="C44" s="118">
        <f>+(C21+C43)</f>
        <v>0</v>
      </c>
      <c r="D44" s="118">
        <f>+(D21+D43)</f>
        <v>0</v>
      </c>
      <c r="E44" s="118">
        <f>+(E21+E43)</f>
        <v>0</v>
      </c>
      <c r="F44" s="138">
        <f>+(F21+F43)</f>
        <v>0</v>
      </c>
      <c r="G44" s="138">
        <f>+(G21+G43)</f>
        <v>0</v>
      </c>
      <c r="H44" s="270" t="s">
        <v>229</v>
      </c>
      <c r="I44" s="271"/>
    </row>
    <row r="45" spans="1:9" ht="38.25" customHeight="1">
      <c r="A45" s="145" t="s">
        <v>119</v>
      </c>
      <c r="B45" s="146" t="s">
        <v>258</v>
      </c>
      <c r="C45" s="147"/>
      <c r="D45" s="147"/>
      <c r="E45" s="147"/>
      <c r="F45" s="135"/>
      <c r="G45" s="135"/>
      <c r="H45" s="272"/>
      <c r="I45" s="273"/>
    </row>
    <row r="46" spans="1:9" ht="12.75">
      <c r="A46" s="268" t="s">
        <v>126</v>
      </c>
      <c r="B46" s="274"/>
      <c r="C46" s="118">
        <f>SUM(C44:C45)</f>
        <v>0</v>
      </c>
      <c r="D46" s="118">
        <f>SUM(D44:D45)</f>
        <v>0</v>
      </c>
      <c r="E46" s="118">
        <f>SUM(E44:E45)</f>
        <v>0</v>
      </c>
      <c r="F46" s="138">
        <f>SUM(F44:F45)</f>
        <v>0</v>
      </c>
      <c r="G46" s="138">
        <f>SUM(G44:G45)</f>
        <v>0</v>
      </c>
      <c r="H46" s="270" t="s">
        <v>229</v>
      </c>
      <c r="I46" s="271"/>
    </row>
    <row r="47" spans="1:9" ht="12.75">
      <c r="A47" s="148" t="s">
        <v>259</v>
      </c>
      <c r="F47" s="149"/>
      <c r="G47" s="149"/>
      <c r="I47" s="96"/>
    </row>
    <row r="48" spans="6:9" ht="12.75">
      <c r="F48" s="149"/>
      <c r="G48" s="149"/>
      <c r="I48" s="96"/>
    </row>
    <row r="49" spans="1:9" ht="12.75">
      <c r="A49" s="150" t="s">
        <v>260</v>
      </c>
      <c r="F49" s="149"/>
      <c r="G49" s="149"/>
      <c r="I49" s="96"/>
    </row>
  </sheetData>
  <sheetProtection/>
  <mergeCells count="58">
    <mergeCell ref="A1:I1"/>
    <mergeCell ref="C2:D2"/>
    <mergeCell ref="E2:I2"/>
    <mergeCell ref="B3:I3"/>
    <mergeCell ref="A5:A6"/>
    <mergeCell ref="B5:B6"/>
    <mergeCell ref="C5:E5"/>
    <mergeCell ref="F5:F6"/>
    <mergeCell ref="G5:I5"/>
    <mergeCell ref="H6:I6"/>
    <mergeCell ref="H7:I7"/>
    <mergeCell ref="H8:I8"/>
    <mergeCell ref="H9:I9"/>
    <mergeCell ref="H10:I10"/>
    <mergeCell ref="H11:I11"/>
    <mergeCell ref="H12:I12"/>
    <mergeCell ref="H13:I13"/>
    <mergeCell ref="A14:B14"/>
    <mergeCell ref="H14:I14"/>
    <mergeCell ref="H15:I15"/>
    <mergeCell ref="H16:I16"/>
    <mergeCell ref="H17:I17"/>
    <mergeCell ref="H18:I18"/>
    <mergeCell ref="H19:I19"/>
    <mergeCell ref="A20:B20"/>
    <mergeCell ref="H20:I20"/>
    <mergeCell ref="A21:B21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A32:B32"/>
    <mergeCell ref="H32:I32"/>
    <mergeCell ref="A43:B43"/>
    <mergeCell ref="H43:I43"/>
    <mergeCell ref="H33:I33"/>
    <mergeCell ref="H34:I34"/>
    <mergeCell ref="H35:I35"/>
    <mergeCell ref="H36:I36"/>
    <mergeCell ref="H37:I37"/>
    <mergeCell ref="H38:I38"/>
    <mergeCell ref="A44:B44"/>
    <mergeCell ref="H44:I44"/>
    <mergeCell ref="H45:I45"/>
    <mergeCell ref="A46:B46"/>
    <mergeCell ref="H46:I46"/>
    <mergeCell ref="H39:I39"/>
    <mergeCell ref="H40:I40"/>
    <mergeCell ref="H41:I41"/>
    <mergeCell ref="A42:B42"/>
    <mergeCell ref="H42:I42"/>
  </mergeCells>
  <printOptions horizontalCentered="1"/>
  <pageMargins left="0.2362204724409449" right="0.2362204724409449" top="0.5905511811023623" bottom="0.2755905511811024" header="0.2755905511811024" footer="0.15748031496062992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B1">
      <pane ySplit="10" topLeftCell="A11" activePane="bottomLeft" state="frozen"/>
      <selection pane="topLeft" activeCell="A1" sqref="A1"/>
      <selection pane="bottomLeft" activeCell="I14" sqref="I14"/>
    </sheetView>
  </sheetViews>
  <sheetFormatPr defaultColWidth="11.421875" defaultRowHeight="12.75"/>
  <cols>
    <col min="1" max="1" width="21.28125" style="153" hidden="1" customWidth="1"/>
    <col min="2" max="2" width="8.7109375" style="153" customWidth="1"/>
    <col min="3" max="3" width="30.421875" style="153" customWidth="1"/>
    <col min="4" max="4" width="18.00390625" style="153" customWidth="1"/>
    <col min="5" max="5" width="14.7109375" style="160" customWidth="1"/>
    <col min="6" max="6" width="13.28125" style="161" customWidth="1"/>
  </cols>
  <sheetData>
    <row r="1" ht="12.75"/>
    <row r="2" spans="1:6" ht="20.25" customHeight="1">
      <c r="A2" s="306" t="s">
        <v>0</v>
      </c>
      <c r="B2" s="306"/>
      <c r="C2" s="306"/>
      <c r="D2" s="306"/>
      <c r="E2" s="306"/>
      <c r="F2" s="306"/>
    </row>
    <row r="3" spans="1:6" ht="20.25" customHeight="1">
      <c r="A3" s="306" t="s">
        <v>261</v>
      </c>
      <c r="B3" s="306"/>
      <c r="C3" s="306"/>
      <c r="D3" s="306"/>
      <c r="E3" s="306"/>
      <c r="F3" s="306"/>
    </row>
    <row r="4" spans="1:6" ht="15" customHeight="1">
      <c r="A4" s="304" t="s">
        <v>262</v>
      </c>
      <c r="B4" s="304"/>
      <c r="C4" s="304"/>
      <c r="D4" s="304"/>
      <c r="E4" s="304"/>
      <c r="F4" s="304"/>
    </row>
    <row r="5" spans="1:6" ht="15" customHeight="1">
      <c r="A5" s="304" t="s">
        <v>263</v>
      </c>
      <c r="B5" s="304"/>
      <c r="C5" s="304"/>
      <c r="D5" s="304"/>
      <c r="E5" s="304"/>
      <c r="F5" s="304"/>
    </row>
    <row r="6" spans="1:6" ht="15" customHeight="1">
      <c r="A6" s="304" t="s">
        <v>264</v>
      </c>
      <c r="B6" s="304"/>
      <c r="C6" s="304"/>
      <c r="D6" s="304"/>
      <c r="E6" s="304"/>
      <c r="F6" s="304"/>
    </row>
    <row r="7" spans="1:6" ht="15" customHeight="1">
      <c r="A7" s="304" t="s">
        <v>265</v>
      </c>
      <c r="B7" s="304"/>
      <c r="C7" s="304"/>
      <c r="D7" s="304"/>
      <c r="E7" s="304"/>
      <c r="F7" s="304"/>
    </row>
    <row r="8" spans="1:6" ht="15" customHeight="1">
      <c r="A8" s="304" t="s">
        <v>266</v>
      </c>
      <c r="B8" s="304"/>
      <c r="C8" s="304"/>
      <c r="D8" s="304"/>
      <c r="E8" s="304"/>
      <c r="F8" s="304"/>
    </row>
    <row r="9" spans="1:6" ht="15" customHeight="1">
      <c r="A9" s="305" t="s">
        <v>127</v>
      </c>
      <c r="B9" s="305"/>
      <c r="C9" s="305"/>
      <c r="D9" s="305"/>
      <c r="E9" s="305"/>
      <c r="F9" s="305"/>
    </row>
    <row r="10" spans="1:6" ht="36" customHeight="1" thickBot="1">
      <c r="A10" s="151" t="s">
        <v>267</v>
      </c>
      <c r="B10" s="152" t="s">
        <v>268</v>
      </c>
      <c r="C10" s="152" t="s">
        <v>269</v>
      </c>
      <c r="D10" s="152" t="s">
        <v>270</v>
      </c>
      <c r="E10" s="152" t="s">
        <v>271</v>
      </c>
      <c r="F10" s="152" t="s">
        <v>272</v>
      </c>
    </row>
    <row r="11" spans="1:6" ht="26.25" customHeight="1" thickTop="1">
      <c r="A11" s="153">
        <v>1</v>
      </c>
      <c r="B11" s="154">
        <v>1</v>
      </c>
      <c r="C11" s="155" t="s">
        <v>159</v>
      </c>
      <c r="D11" s="154" t="s">
        <v>273</v>
      </c>
      <c r="E11" s="156">
        <v>476827</v>
      </c>
      <c r="F11" s="157">
        <v>15.894233333333</v>
      </c>
    </row>
    <row r="12" spans="1:6" ht="12.75">
      <c r="A12" s="153">
        <v>2</v>
      </c>
      <c r="B12" s="154">
        <v>2</v>
      </c>
      <c r="C12" s="155" t="s">
        <v>149</v>
      </c>
      <c r="D12" s="154" t="s">
        <v>274</v>
      </c>
      <c r="E12" s="156">
        <v>475016</v>
      </c>
      <c r="F12" s="157">
        <v>15.833866666667</v>
      </c>
    </row>
    <row r="13" spans="1:6" ht="12.75">
      <c r="A13" s="153">
        <v>3</v>
      </c>
      <c r="B13" s="154">
        <v>3</v>
      </c>
      <c r="C13" s="155" t="s">
        <v>150</v>
      </c>
      <c r="D13" s="154" t="s">
        <v>275</v>
      </c>
      <c r="E13" s="156">
        <v>320107</v>
      </c>
      <c r="F13" s="157">
        <v>10.670233333333</v>
      </c>
    </row>
    <row r="14" spans="1:6" ht="12.75">
      <c r="A14" s="153">
        <v>4</v>
      </c>
      <c r="B14" s="154">
        <v>4</v>
      </c>
      <c r="C14" s="155" t="s">
        <v>151</v>
      </c>
      <c r="D14" s="154" t="s">
        <v>276</v>
      </c>
      <c r="E14" s="156">
        <v>128137</v>
      </c>
      <c r="F14" s="157">
        <v>4.271233333333</v>
      </c>
    </row>
    <row r="15" spans="1:6" ht="12.75">
      <c r="A15" s="153">
        <v>5</v>
      </c>
      <c r="B15" s="154">
        <v>5</v>
      </c>
      <c r="C15" s="155" t="s">
        <v>158</v>
      </c>
      <c r="D15" s="154" t="s">
        <v>277</v>
      </c>
      <c r="E15" s="156">
        <v>81980</v>
      </c>
      <c r="F15" s="157">
        <v>2.732666666667</v>
      </c>
    </row>
    <row r="16" spans="1:6" ht="12.75">
      <c r="A16" s="153">
        <v>6</v>
      </c>
      <c r="B16" s="154">
        <v>6</v>
      </c>
      <c r="C16" s="155" t="s">
        <v>153</v>
      </c>
      <c r="D16" s="154" t="s">
        <v>278</v>
      </c>
      <c r="E16" s="156">
        <v>81725</v>
      </c>
      <c r="F16" s="157">
        <v>2.724166666667</v>
      </c>
    </row>
    <row r="17" spans="1:6" ht="12.75">
      <c r="A17" s="153">
        <v>7</v>
      </c>
      <c r="B17" s="154">
        <v>7</v>
      </c>
      <c r="C17" s="155" t="s">
        <v>157</v>
      </c>
      <c r="D17" s="154" t="s">
        <v>279</v>
      </c>
      <c r="E17" s="156">
        <v>57500</v>
      </c>
      <c r="F17" s="157">
        <v>1.916666666667</v>
      </c>
    </row>
    <row r="18" spans="1:6" ht="25.5" customHeight="1">
      <c r="A18" s="153">
        <v>8</v>
      </c>
      <c r="B18" s="154">
        <v>8</v>
      </c>
      <c r="C18" s="155" t="s">
        <v>154</v>
      </c>
      <c r="D18" s="154" t="s">
        <v>280</v>
      </c>
      <c r="E18" s="156">
        <v>36440</v>
      </c>
      <c r="F18" s="157">
        <v>1.214666666667</v>
      </c>
    </row>
    <row r="19" spans="1:6" ht="12.75">
      <c r="A19" s="153">
        <v>9</v>
      </c>
      <c r="B19" s="154">
        <v>9</v>
      </c>
      <c r="C19" s="155" t="s">
        <v>156</v>
      </c>
      <c r="D19" s="154" t="s">
        <v>281</v>
      </c>
      <c r="E19" s="156">
        <v>33000</v>
      </c>
      <c r="F19" s="157">
        <v>1.1</v>
      </c>
    </row>
    <row r="20" spans="1:6" ht="12.75">
      <c r="A20" s="153">
        <v>10</v>
      </c>
      <c r="B20" s="154">
        <v>10</v>
      </c>
      <c r="C20" s="155" t="s">
        <v>160</v>
      </c>
      <c r="D20" s="154" t="s">
        <v>282</v>
      </c>
      <c r="E20" s="156">
        <v>19412</v>
      </c>
      <c r="F20" s="157">
        <v>0.647066666667</v>
      </c>
    </row>
    <row r="21" spans="1:6" ht="12.75">
      <c r="A21" s="153">
        <v>11</v>
      </c>
      <c r="B21" s="154">
        <v>11</v>
      </c>
      <c r="C21" s="155" t="s">
        <v>283</v>
      </c>
      <c r="D21" s="154" t="s">
        <v>284</v>
      </c>
      <c r="E21" s="156">
        <v>13000</v>
      </c>
      <c r="F21" s="157">
        <v>0.433333333333</v>
      </c>
    </row>
    <row r="22" spans="1:6" ht="12.75">
      <c r="A22" s="153">
        <v>12</v>
      </c>
      <c r="B22" s="154">
        <v>12</v>
      </c>
      <c r="C22" s="155" t="s">
        <v>283</v>
      </c>
      <c r="D22" s="154" t="s">
        <v>285</v>
      </c>
      <c r="E22" s="156">
        <v>11500</v>
      </c>
      <c r="F22" s="157">
        <v>0.383333333333</v>
      </c>
    </row>
    <row r="23" spans="1:6" ht="12.75">
      <c r="A23" s="153">
        <v>13</v>
      </c>
      <c r="B23" s="154">
        <v>13</v>
      </c>
      <c r="C23" s="155" t="s">
        <v>153</v>
      </c>
      <c r="D23" s="154" t="s">
        <v>286</v>
      </c>
      <c r="E23" s="156">
        <v>6176</v>
      </c>
      <c r="F23" s="157">
        <v>0.205866666667</v>
      </c>
    </row>
    <row r="24" spans="1:6" ht="12.75">
      <c r="A24" s="153">
        <v>14</v>
      </c>
      <c r="B24" s="154">
        <v>14</v>
      </c>
      <c r="C24" s="155" t="s">
        <v>152</v>
      </c>
      <c r="D24" s="154" t="s">
        <v>287</v>
      </c>
      <c r="E24" s="156">
        <v>5800</v>
      </c>
      <c r="F24" s="157">
        <v>0.193333333333</v>
      </c>
    </row>
    <row r="25" spans="1:6" ht="12.75">
      <c r="A25" s="153">
        <v>15</v>
      </c>
      <c r="B25" s="154">
        <v>15</v>
      </c>
      <c r="C25" s="155" t="s">
        <v>288</v>
      </c>
      <c r="D25" s="154" t="s">
        <v>289</v>
      </c>
      <c r="E25" s="156">
        <v>5551</v>
      </c>
      <c r="F25" s="157">
        <v>0.185033333333</v>
      </c>
    </row>
    <row r="26" spans="1:6" ht="12.75">
      <c r="A26" s="153">
        <v>16</v>
      </c>
      <c r="B26" s="154">
        <v>16</v>
      </c>
      <c r="C26" s="155" t="s">
        <v>162</v>
      </c>
      <c r="D26" s="154" t="s">
        <v>290</v>
      </c>
      <c r="E26" s="156">
        <v>5423</v>
      </c>
      <c r="F26" s="157">
        <v>0.180766666667</v>
      </c>
    </row>
    <row r="27" spans="1:6" ht="12.75">
      <c r="A27" s="153">
        <v>17</v>
      </c>
      <c r="B27" s="154">
        <v>17</v>
      </c>
      <c r="C27" s="155" t="s">
        <v>163</v>
      </c>
      <c r="D27" s="154" t="s">
        <v>291</v>
      </c>
      <c r="E27" s="156">
        <v>5000</v>
      </c>
      <c r="F27" s="157">
        <v>0.166666666667</v>
      </c>
    </row>
    <row r="28" spans="1:6" ht="12.75">
      <c r="A28" s="153">
        <v>18</v>
      </c>
      <c r="B28" s="154">
        <v>18</v>
      </c>
      <c r="C28" s="155" t="s">
        <v>157</v>
      </c>
      <c r="D28" s="154" t="s">
        <v>292</v>
      </c>
      <c r="E28" s="156">
        <v>4810</v>
      </c>
      <c r="F28" s="157">
        <v>0.160333333333</v>
      </c>
    </row>
    <row r="29" spans="1:6" ht="12.75">
      <c r="A29" s="153">
        <v>19</v>
      </c>
      <c r="B29" s="154">
        <v>19</v>
      </c>
      <c r="C29" s="155" t="s">
        <v>161</v>
      </c>
      <c r="D29" s="154" t="s">
        <v>293</v>
      </c>
      <c r="E29" s="156">
        <v>1062</v>
      </c>
      <c r="F29" s="157">
        <v>0.0354</v>
      </c>
    </row>
    <row r="30" spans="1:6" ht="12.75">
      <c r="A30" s="153">
        <v>20</v>
      </c>
      <c r="B30" s="154">
        <v>20</v>
      </c>
      <c r="C30" s="155" t="s">
        <v>155</v>
      </c>
      <c r="D30" s="154" t="s">
        <v>294</v>
      </c>
      <c r="E30" s="156">
        <v>1000</v>
      </c>
      <c r="F30" s="157">
        <v>0.033333333333</v>
      </c>
    </row>
    <row r="31" spans="1:6" ht="12.75">
      <c r="A31" s="153">
        <v>21</v>
      </c>
      <c r="B31" s="154">
        <v>21</v>
      </c>
      <c r="C31" s="155" t="s">
        <v>295</v>
      </c>
      <c r="D31" s="154" t="s">
        <v>296</v>
      </c>
      <c r="E31" s="156">
        <v>900</v>
      </c>
      <c r="F31" s="157">
        <v>0.03</v>
      </c>
    </row>
    <row r="32" spans="1:6" ht="12.75">
      <c r="A32" s="153">
        <v>22</v>
      </c>
      <c r="B32" s="154">
        <v>22</v>
      </c>
      <c r="C32" s="155" t="s">
        <v>297</v>
      </c>
      <c r="D32" s="154" t="s">
        <v>298</v>
      </c>
      <c r="E32" s="156">
        <v>500</v>
      </c>
      <c r="F32" s="157">
        <v>0.016666666667</v>
      </c>
    </row>
    <row r="33" spans="1:6" ht="12.75">
      <c r="A33" s="153">
        <v>23</v>
      </c>
      <c r="B33" s="154">
        <v>23</v>
      </c>
      <c r="C33" s="155" t="s">
        <v>299</v>
      </c>
      <c r="D33" s="154" t="s">
        <v>300</v>
      </c>
      <c r="E33" s="156">
        <v>100</v>
      </c>
      <c r="F33" s="157">
        <v>0.003333333333</v>
      </c>
    </row>
    <row r="34" spans="1:6" ht="15" customHeight="1">
      <c r="A34" s="153" t="s">
        <v>127</v>
      </c>
      <c r="B34" s="154" t="s">
        <v>127</v>
      </c>
      <c r="C34" s="154" t="s">
        <v>127</v>
      </c>
      <c r="D34" s="154" t="s">
        <v>127</v>
      </c>
      <c r="E34" s="158">
        <f>SUM(E10:E33)</f>
        <v>1770966</v>
      </c>
      <c r="F34" s="159">
        <f>SUM(F10:F33)</f>
        <v>59.03220000000001</v>
      </c>
    </row>
    <row r="35" ht="12.75"/>
    <row r="36" ht="12.75"/>
  </sheetData>
  <sheetProtection/>
  <mergeCells count="8">
    <mergeCell ref="A8:F8"/>
    <mergeCell ref="A9:F9"/>
    <mergeCell ref="A2:F2"/>
    <mergeCell ref="A3:F3"/>
    <mergeCell ref="A4:F4"/>
    <mergeCell ref="A5:F5"/>
    <mergeCell ref="A6:F6"/>
    <mergeCell ref="A7:F7"/>
  </mergeCells>
  <printOptions horizontalCentered="1"/>
  <pageMargins left="0.2362204724409449" right="0.2362204724409449" top="0.5511811023622047" bottom="0.4724409448818898" header="0.3937007874015748" footer="0.15748031496062992"/>
  <pageSetup horizontalDpi="600" verticalDpi="600" orientation="portrait" paperSize="9" r:id="rId3"/>
  <headerFooter>
    <oddFooter>&amp;L&amp;D &amp;T&amp;RPage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28125" style="189" customWidth="1"/>
    <col min="2" max="2" width="4.28125" style="189" customWidth="1"/>
    <col min="3" max="3" width="45.140625" style="162" customWidth="1"/>
    <col min="4" max="4" width="12.00390625" style="190" bestFit="1" customWidth="1"/>
    <col min="5" max="5" width="16.57421875" style="188" bestFit="1" customWidth="1"/>
    <col min="6" max="16384" width="9.140625" style="162" customWidth="1"/>
  </cols>
  <sheetData>
    <row r="1" spans="1:5" ht="12.75">
      <c r="A1" s="307" t="s">
        <v>0</v>
      </c>
      <c r="B1" s="307"/>
      <c r="C1" s="307"/>
      <c r="D1" s="307"/>
      <c r="E1" s="307"/>
    </row>
    <row r="2" spans="1:5" ht="12.75">
      <c r="A2" s="308" t="s">
        <v>301</v>
      </c>
      <c r="B2" s="308"/>
      <c r="C2" s="308"/>
      <c r="D2" s="308"/>
      <c r="E2" s="308"/>
    </row>
    <row r="3" spans="1:5" ht="12.75">
      <c r="A3" s="163" t="s">
        <v>302</v>
      </c>
      <c r="B3" s="163"/>
      <c r="C3" s="163" t="s">
        <v>303</v>
      </c>
      <c r="D3" s="163" t="s">
        <v>304</v>
      </c>
      <c r="E3" s="164" t="s">
        <v>305</v>
      </c>
    </row>
    <row r="4" spans="1:5" ht="12.75">
      <c r="A4" s="165"/>
      <c r="B4" s="165"/>
      <c r="C4" s="166"/>
      <c r="D4" s="166"/>
      <c r="E4" s="167"/>
    </row>
    <row r="5" spans="1:5" s="171" customFormat="1" ht="12.75">
      <c r="A5" s="168">
        <v>1</v>
      </c>
      <c r="B5" s="168"/>
      <c r="C5" s="169" t="s">
        <v>306</v>
      </c>
      <c r="D5" s="169">
        <v>0</v>
      </c>
      <c r="E5" s="170">
        <f>+(D5/3000000*100)</f>
        <v>0</v>
      </c>
    </row>
    <row r="6" spans="1:5" s="171" customFormat="1" ht="12.75">
      <c r="A6" s="168"/>
      <c r="B6" s="168"/>
      <c r="C6" s="169"/>
      <c r="D6" s="169"/>
      <c r="E6" s="170"/>
    </row>
    <row r="7" spans="1:5" s="171" customFormat="1" ht="12.75">
      <c r="A7" s="168">
        <v>2</v>
      </c>
      <c r="B7" s="168"/>
      <c r="C7" s="169" t="s">
        <v>307</v>
      </c>
      <c r="D7" s="169">
        <f>5092+153298</f>
        <v>158390</v>
      </c>
      <c r="E7" s="170">
        <f>+(D7/3000000*100)</f>
        <v>5.2796666666666665</v>
      </c>
    </row>
    <row r="8" spans="1:5" s="171" customFormat="1" ht="12.75">
      <c r="A8" s="168"/>
      <c r="B8" s="168"/>
      <c r="C8" s="169"/>
      <c r="D8" s="169"/>
      <c r="E8" s="170"/>
    </row>
    <row r="9" spans="1:5" s="171" customFormat="1" ht="12.75">
      <c r="A9" s="168">
        <v>3</v>
      </c>
      <c r="B9" s="168"/>
      <c r="C9" s="169" t="s">
        <v>308</v>
      </c>
      <c r="D9" s="169"/>
      <c r="E9" s="170"/>
    </row>
    <row r="10" spans="1:5" s="171" customFormat="1" ht="12.75">
      <c r="A10" s="168"/>
      <c r="B10" s="168" t="s">
        <v>309</v>
      </c>
      <c r="C10" s="172" t="s">
        <v>158</v>
      </c>
      <c r="D10" s="173">
        <v>81980</v>
      </c>
      <c r="E10" s="170">
        <f>+(D10/3000000*100)</f>
        <v>2.732666666666667</v>
      </c>
    </row>
    <row r="11" spans="1:5" s="171" customFormat="1" ht="12.75">
      <c r="A11" s="168"/>
      <c r="B11" s="168"/>
      <c r="C11" s="174" t="s">
        <v>310</v>
      </c>
      <c r="D11" s="175">
        <f>SUM(D10:D10)</f>
        <v>81980</v>
      </c>
      <c r="E11" s="176">
        <f>SUM(E10:E10)</f>
        <v>2.732666666666667</v>
      </c>
    </row>
    <row r="12" spans="1:5" s="171" customFormat="1" ht="12.75">
      <c r="A12" s="168"/>
      <c r="B12" s="168"/>
      <c r="C12" s="169"/>
      <c r="D12" s="169"/>
      <c r="E12" s="170"/>
    </row>
    <row r="13" spans="1:5" s="171" customFormat="1" ht="12.75">
      <c r="A13" s="168">
        <v>4</v>
      </c>
      <c r="B13" s="168"/>
      <c r="C13" s="169" t="s">
        <v>311</v>
      </c>
      <c r="D13" s="169"/>
      <c r="E13" s="170"/>
    </row>
    <row r="14" spans="1:5" s="171" customFormat="1" ht="12.75">
      <c r="A14" s="168"/>
      <c r="B14" s="168" t="s">
        <v>309</v>
      </c>
      <c r="C14" s="169" t="s">
        <v>312</v>
      </c>
      <c r="D14" s="173">
        <v>475016</v>
      </c>
      <c r="E14" s="170">
        <f aca="true" t="shared" si="0" ref="E14:E31">+(D14/3000000*100)</f>
        <v>15.833866666666665</v>
      </c>
    </row>
    <row r="15" spans="1:5" s="171" customFormat="1" ht="12.75">
      <c r="A15" s="168"/>
      <c r="B15" s="168" t="s">
        <v>313</v>
      </c>
      <c r="C15" s="169" t="s">
        <v>314</v>
      </c>
      <c r="D15" s="169">
        <v>0</v>
      </c>
      <c r="E15" s="170">
        <f t="shared" si="0"/>
        <v>0</v>
      </c>
    </row>
    <row r="16" spans="1:5" s="171" customFormat="1" ht="12.75">
      <c r="A16" s="168"/>
      <c r="B16" s="168" t="s">
        <v>315</v>
      </c>
      <c r="C16" s="169" t="s">
        <v>316</v>
      </c>
      <c r="D16" s="169">
        <v>344607</v>
      </c>
      <c r="E16" s="170">
        <f t="shared" si="0"/>
        <v>11.4869</v>
      </c>
    </row>
    <row r="17" spans="1:5" s="171" customFormat="1" ht="12.75">
      <c r="A17" s="168"/>
      <c r="B17" s="168" t="s">
        <v>317</v>
      </c>
      <c r="C17" s="169" t="s">
        <v>318</v>
      </c>
      <c r="D17" s="169">
        <v>128137</v>
      </c>
      <c r="E17" s="170">
        <f t="shared" si="0"/>
        <v>4.271233333333333</v>
      </c>
    </row>
    <row r="18" spans="1:5" s="171" customFormat="1" ht="12.75">
      <c r="A18" s="168"/>
      <c r="B18" s="168" t="s">
        <v>319</v>
      </c>
      <c r="C18" s="177" t="s">
        <v>152</v>
      </c>
      <c r="D18" s="178">
        <v>5800</v>
      </c>
      <c r="E18" s="170">
        <f t="shared" si="0"/>
        <v>0.19333333333333333</v>
      </c>
    </row>
    <row r="19" spans="1:5" s="171" customFormat="1" ht="12.75">
      <c r="A19" s="168"/>
      <c r="B19" s="168" t="s">
        <v>320</v>
      </c>
      <c r="C19" s="169" t="s">
        <v>321</v>
      </c>
      <c r="D19" s="173">
        <v>87901</v>
      </c>
      <c r="E19" s="170">
        <f t="shared" si="0"/>
        <v>2.9300333333333333</v>
      </c>
    </row>
    <row r="20" spans="1:5" s="171" customFormat="1" ht="12.75">
      <c r="A20" s="168"/>
      <c r="B20" s="179" t="s">
        <v>322</v>
      </c>
      <c r="C20" s="177" t="s">
        <v>323</v>
      </c>
      <c r="D20" s="177">
        <v>0</v>
      </c>
      <c r="E20" s="170">
        <f t="shared" si="0"/>
        <v>0</v>
      </c>
    </row>
    <row r="21" spans="1:5" s="171" customFormat="1" ht="12.75">
      <c r="A21" s="168"/>
      <c r="B21" s="168" t="s">
        <v>324</v>
      </c>
      <c r="C21" s="169" t="s">
        <v>325</v>
      </c>
      <c r="D21" s="169">
        <v>36440</v>
      </c>
      <c r="E21" s="170">
        <f t="shared" si="0"/>
        <v>1.2146666666666666</v>
      </c>
    </row>
    <row r="22" spans="1:5" s="171" customFormat="1" ht="12.75">
      <c r="A22" s="168"/>
      <c r="B22" s="179" t="s">
        <v>326</v>
      </c>
      <c r="C22" s="177" t="s">
        <v>155</v>
      </c>
      <c r="D22" s="177">
        <v>1000</v>
      </c>
      <c r="E22" s="170">
        <f t="shared" si="0"/>
        <v>0.03333333333333333</v>
      </c>
    </row>
    <row r="23" spans="1:5" s="171" customFormat="1" ht="12.75">
      <c r="A23" s="168"/>
      <c r="B23" s="168" t="s">
        <v>327</v>
      </c>
      <c r="C23" s="169" t="s">
        <v>328</v>
      </c>
      <c r="D23" s="169">
        <v>33900</v>
      </c>
      <c r="E23" s="170">
        <f t="shared" si="0"/>
        <v>1.13</v>
      </c>
    </row>
    <row r="24" spans="1:5" s="171" customFormat="1" ht="12.75">
      <c r="A24" s="168"/>
      <c r="B24" s="179" t="s">
        <v>329</v>
      </c>
      <c r="C24" s="169" t="s">
        <v>330</v>
      </c>
      <c r="D24" s="169">
        <v>62310</v>
      </c>
      <c r="E24" s="170">
        <f t="shared" si="0"/>
        <v>2.077</v>
      </c>
    </row>
    <row r="25" spans="1:5" s="171" customFormat="1" ht="12.75">
      <c r="A25" s="168"/>
      <c r="B25" s="168" t="s">
        <v>331</v>
      </c>
      <c r="C25" s="177" t="s">
        <v>332</v>
      </c>
      <c r="D25" s="177">
        <v>0</v>
      </c>
      <c r="E25" s="170">
        <f t="shared" si="0"/>
        <v>0</v>
      </c>
    </row>
    <row r="26" spans="1:5" s="171" customFormat="1" ht="12.75">
      <c r="A26" s="168"/>
      <c r="B26" s="168" t="s">
        <v>333</v>
      </c>
      <c r="C26" s="177" t="s">
        <v>159</v>
      </c>
      <c r="D26" s="173">
        <v>476827</v>
      </c>
      <c r="E26" s="170">
        <f t="shared" si="0"/>
        <v>15.894233333333332</v>
      </c>
    </row>
    <row r="27" spans="1:5" s="171" customFormat="1" ht="12.75">
      <c r="A27" s="168"/>
      <c r="B27" s="179" t="s">
        <v>334</v>
      </c>
      <c r="C27" s="180" t="s">
        <v>335</v>
      </c>
      <c r="D27" s="181">
        <v>19412</v>
      </c>
      <c r="E27" s="170">
        <f>+(D27/3000000*100)</f>
        <v>0.6470666666666667</v>
      </c>
    </row>
    <row r="28" spans="1:5" s="171" customFormat="1" ht="12.75">
      <c r="A28" s="168"/>
      <c r="B28" s="179" t="s">
        <v>336</v>
      </c>
      <c r="C28" s="177" t="s">
        <v>337</v>
      </c>
      <c r="D28" s="177">
        <v>1062</v>
      </c>
      <c r="E28" s="170">
        <f t="shared" si="0"/>
        <v>0.0354</v>
      </c>
    </row>
    <row r="29" spans="1:5" s="171" customFormat="1" ht="12.75">
      <c r="A29" s="168"/>
      <c r="B29" s="168" t="s">
        <v>338</v>
      </c>
      <c r="C29" s="169" t="s">
        <v>339</v>
      </c>
      <c r="D29" s="169">
        <v>5423</v>
      </c>
      <c r="E29" s="170">
        <f t="shared" si="0"/>
        <v>0.18076666666666666</v>
      </c>
    </row>
    <row r="30" spans="1:5" s="171" customFormat="1" ht="12.75">
      <c r="A30" s="168"/>
      <c r="B30" s="179" t="s">
        <v>340</v>
      </c>
      <c r="C30" s="177" t="s">
        <v>341</v>
      </c>
      <c r="D30" s="169">
        <v>0</v>
      </c>
      <c r="E30" s="170">
        <f t="shared" si="0"/>
        <v>0</v>
      </c>
    </row>
    <row r="31" spans="1:5" s="171" customFormat="1" ht="12.75">
      <c r="A31" s="168"/>
      <c r="B31" s="168" t="s">
        <v>342</v>
      </c>
      <c r="C31" s="169" t="s">
        <v>343</v>
      </c>
      <c r="D31" s="169">
        <v>5000</v>
      </c>
      <c r="E31" s="170">
        <f t="shared" si="0"/>
        <v>0.16666666666666669</v>
      </c>
    </row>
    <row r="32" spans="1:5" s="171" customFormat="1" ht="12.75">
      <c r="A32" s="168"/>
      <c r="B32" s="179" t="s">
        <v>127</v>
      </c>
      <c r="C32" s="174" t="s">
        <v>310</v>
      </c>
      <c r="D32" s="182">
        <f>SUM(D14:D31)</f>
        <v>1682835</v>
      </c>
      <c r="E32" s="176">
        <f>SUM(E14:E31)</f>
        <v>56.09449999999999</v>
      </c>
    </row>
    <row r="33" spans="1:5" s="171" customFormat="1" ht="12.75">
      <c r="A33" s="168"/>
      <c r="B33" s="168"/>
      <c r="C33" s="183"/>
      <c r="D33" s="169"/>
      <c r="E33" s="170"/>
    </row>
    <row r="34" spans="1:5" s="171" customFormat="1" ht="12.75">
      <c r="A34" s="168"/>
      <c r="B34" s="168"/>
      <c r="C34" s="184" t="s">
        <v>344</v>
      </c>
      <c r="D34" s="169"/>
      <c r="E34" s="170"/>
    </row>
    <row r="35" spans="1:5" s="171" customFormat="1" ht="12.75">
      <c r="A35" s="168">
        <v>5</v>
      </c>
      <c r="B35" s="168" t="s">
        <v>309</v>
      </c>
      <c r="C35" s="184" t="s">
        <v>345</v>
      </c>
      <c r="D35" s="169">
        <v>500</v>
      </c>
      <c r="E35" s="170">
        <f>+(D35/3000000*100)</f>
        <v>0.016666666666666666</v>
      </c>
    </row>
    <row r="36" spans="1:5" s="171" customFormat="1" ht="12.75">
      <c r="A36" s="168"/>
      <c r="B36" s="168" t="s">
        <v>313</v>
      </c>
      <c r="C36" s="184" t="s">
        <v>346</v>
      </c>
      <c r="D36" s="169">
        <v>5551</v>
      </c>
      <c r="E36" s="170">
        <f>+(D36/3000000*100)</f>
        <v>0.18503333333333333</v>
      </c>
    </row>
    <row r="37" spans="1:5" s="171" customFormat="1" ht="12.75">
      <c r="A37" s="168"/>
      <c r="B37" s="168" t="s">
        <v>315</v>
      </c>
      <c r="C37" s="184" t="s">
        <v>347</v>
      </c>
      <c r="D37" s="169">
        <v>100</v>
      </c>
      <c r="E37" s="170">
        <f>+(D37/3000000*100)</f>
        <v>0.0033333333333333335</v>
      </c>
    </row>
    <row r="38" spans="1:5" s="171" customFormat="1" ht="12.75">
      <c r="A38" s="168"/>
      <c r="B38" s="177"/>
      <c r="C38" s="174" t="s">
        <v>310</v>
      </c>
      <c r="D38" s="175">
        <f>SUM(D35:D37)</f>
        <v>6151</v>
      </c>
      <c r="E38" s="176">
        <f>SUM(E35:E37)</f>
        <v>0.20503333333333332</v>
      </c>
    </row>
    <row r="39" spans="1:5" s="171" customFormat="1" ht="12.75">
      <c r="A39" s="168"/>
      <c r="B39" s="168"/>
      <c r="C39" s="183"/>
      <c r="D39" s="169"/>
      <c r="E39" s="170"/>
    </row>
    <row r="40" spans="1:5" s="171" customFormat="1" ht="12.75">
      <c r="A40" s="168"/>
      <c r="B40" s="168"/>
      <c r="C40" s="169" t="s">
        <v>348</v>
      </c>
      <c r="D40" s="169">
        <f>3412+1907</f>
        <v>5319</v>
      </c>
      <c r="E40" s="170">
        <f>+(D40/3000000*100)</f>
        <v>0.1773</v>
      </c>
    </row>
    <row r="41" spans="1:5" s="171" customFormat="1" ht="12.75">
      <c r="A41" s="168">
        <v>6</v>
      </c>
      <c r="B41" s="168"/>
      <c r="C41" s="169"/>
      <c r="D41" s="169"/>
      <c r="E41" s="170"/>
    </row>
    <row r="42" spans="1:5" s="171" customFormat="1" ht="12.75">
      <c r="A42" s="168">
        <v>7</v>
      </c>
      <c r="B42" s="168"/>
      <c r="C42" s="169" t="s">
        <v>349</v>
      </c>
      <c r="D42" s="169">
        <f>1012148+53177</f>
        <v>1065325</v>
      </c>
      <c r="E42" s="170">
        <v>35.51</v>
      </c>
    </row>
    <row r="43" spans="1:5" ht="12.75">
      <c r="A43" s="165"/>
      <c r="B43" s="165"/>
      <c r="C43" s="166"/>
      <c r="D43" s="166"/>
      <c r="E43" s="167"/>
    </row>
    <row r="44" spans="1:5" ht="12.75">
      <c r="A44" s="309" t="s">
        <v>350</v>
      </c>
      <c r="B44" s="309"/>
      <c r="C44" s="309"/>
      <c r="D44" s="185">
        <f>+(D5+D7+D11+D32+D40+D42+D38)</f>
        <v>3000000</v>
      </c>
      <c r="E44" s="186">
        <f>SUM(E5+E7+E11+E32+E38+E40+E42)</f>
        <v>99.99916666666667</v>
      </c>
    </row>
    <row r="45" spans="1:5" ht="12.75">
      <c r="A45" s="162"/>
      <c r="B45" s="162"/>
      <c r="D45" s="162"/>
      <c r="E45" s="162"/>
    </row>
    <row r="49" ht="12.75">
      <c r="D49" s="187"/>
    </row>
  </sheetData>
  <sheetProtection/>
  <mergeCells count="3">
    <mergeCell ref="A1:E1"/>
    <mergeCell ref="A2:E2"/>
    <mergeCell ref="A44:C4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mvsolanki</cp:lastModifiedBy>
  <cp:lastPrinted>2013-04-02T08:47:55Z</cp:lastPrinted>
  <dcterms:created xsi:type="dcterms:W3CDTF">2011-01-06T10:04:39Z</dcterms:created>
  <dcterms:modified xsi:type="dcterms:W3CDTF">2013-04-03T10:06:48Z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