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CL35" sheetId="1" r:id="rId1"/>
    <sheet name="CL35-I B&amp;II A &amp;B" sheetId="2" r:id="rId2"/>
    <sheet name="CL 35 III A" sheetId="3" r:id="rId3"/>
    <sheet name="SHP" sheetId="4" r:id="rId4"/>
  </sheets>
  <definedNames>
    <definedName name="_xlnm.Print_Area" localSheetId="0">'CL35'!$A$1:$J$62</definedName>
    <definedName name="_xlnm.Print_Area" localSheetId="3">'SHP'!$A$1:$E$44</definedName>
    <definedName name="_xlnm.Print_Titles" localSheetId="1">'CL35-I B&amp;II A &amp;B'!$1:$4</definedName>
  </definedNames>
  <calcPr fullCalcOnLoad="1"/>
</workbook>
</file>

<file path=xl/sharedStrings.xml><?xml version="1.0" encoding="utf-8"?>
<sst xmlns="http://schemas.openxmlformats.org/spreadsheetml/2006/main" count="431" uniqueCount="302">
  <si>
    <t>ECOPLAST LIMITED</t>
  </si>
  <si>
    <t>Cl-35 report: (I) (a) Statement showing Shareholding Pattern</t>
  </si>
  <si>
    <t xml:space="preserve">ISIN : INE423D01010                  Capital : 3000000             Class of Security : Equity    </t>
  </si>
  <si>
    <t xml:space="preserve">Scrip Code : 526703                  Scrip Symbol : ECOPLAST                </t>
  </si>
  <si>
    <t xml:space="preserve">Quarter ended : 31st December ,2011 </t>
  </si>
  <si>
    <t>Partly paid-up shares:-</t>
  </si>
  <si>
    <t>No. of partly paid-ip shares</t>
  </si>
  <si>
    <t>As a % of total no. of partly paid-up shares</t>
  </si>
  <si>
    <t>As a % of total no. of shares of the company</t>
  </si>
  <si>
    <t>Held by Promoter / Promoters Group</t>
  </si>
  <si>
    <t>Held by public</t>
  </si>
  <si>
    <t>Total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</si>
  <si>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</si>
  <si>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</si>
  <si>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</si>
  <si>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</si>
  <si>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</si>
  <si>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</si>
  <si>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</si>
  <si>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</si>
  <si>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</si>
  <si>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Category code (I)</t>
  </si>
  <si>
    <t>Category of Shareholder (II)</t>
  </si>
  <si>
    <t>Number of shareholders (III)</t>
  </si>
  <si>
    <t>Total number of shares (IV)</t>
  </si>
  <si>
    <t>Number of shares held in dematerialised form (V)</t>
  </si>
  <si>
    <t>Total Shareholding as a percentage of total number of shares</t>
  </si>
  <si>
    <t>Shares pledged or otherwise encumbered</t>
  </si>
  <si>
    <t>As a percentage of (A+B) (VI)</t>
  </si>
  <si>
    <t>As a percentage of (A+B+C) (VII)</t>
  </si>
  <si>
    <t>Number of shares (VIII)</t>
  </si>
  <si>
    <t>As a Percentage(IX)=(VIII) / (IV)*100</t>
  </si>
  <si>
    <t>101101#00</t>
  </si>
  <si>
    <t xml:space="preserve">   (A)</t>
  </si>
  <si>
    <t xml:space="preserve"> Shareholding of Promoter and Promoter Group</t>
  </si>
  <si>
    <t>101101101#00</t>
  </si>
  <si>
    <t xml:space="preserve">      (1)</t>
  </si>
  <si>
    <t xml:space="preserve">      Indian</t>
  </si>
  <si>
    <t>101101101101#00</t>
  </si>
  <si>
    <t xml:space="preserve">         (a)</t>
  </si>
  <si>
    <t xml:space="preserve">         Individuals / Hindu Undivided Family</t>
  </si>
  <si>
    <t>101101101102#00</t>
  </si>
  <si>
    <t xml:space="preserve">         (b)</t>
  </si>
  <si>
    <t xml:space="preserve">         Cental Government / State Governments(s)</t>
  </si>
  <si>
    <t>101101101103#00</t>
  </si>
  <si>
    <t xml:space="preserve">         (c)</t>
  </si>
  <si>
    <t xml:space="preserve">         Bodies Corporate</t>
  </si>
  <si>
    <t>101101101104#00</t>
  </si>
  <si>
    <t xml:space="preserve">         (d)</t>
  </si>
  <si>
    <t xml:space="preserve">         Financial Institutions / Banks</t>
  </si>
  <si>
    <t>101101101105#00</t>
  </si>
  <si>
    <t xml:space="preserve">         (e)</t>
  </si>
  <si>
    <t xml:space="preserve">         Any other (specify)</t>
  </si>
  <si>
    <t>101101101105103#3</t>
  </si>
  <si>
    <t/>
  </si>
  <si>
    <t xml:space="preserve">      Sub-Total (A) (1)</t>
  </si>
  <si>
    <t>101101102#00</t>
  </si>
  <si>
    <t xml:space="preserve">      (2)</t>
  </si>
  <si>
    <t xml:space="preserve">      Foreign</t>
  </si>
  <si>
    <t>101101102101#00</t>
  </si>
  <si>
    <t xml:space="preserve">         Individuals (Non-Resident Individuals/Foreign Individuals)</t>
  </si>
  <si>
    <t>101101102102#00</t>
  </si>
  <si>
    <t>101101102103#00</t>
  </si>
  <si>
    <t xml:space="preserve">         Institutions</t>
  </si>
  <si>
    <t>101101102104#00</t>
  </si>
  <si>
    <t xml:space="preserve">         Any Other (specify)</t>
  </si>
  <si>
    <t>101101102104#2</t>
  </si>
  <si>
    <t xml:space="preserve">      Sub-Total (A) (2)</t>
  </si>
  <si>
    <t>101101102104#3</t>
  </si>
  <si>
    <t xml:space="preserve">   Total Shareholding of Promoter and Promoter Group (A) = (A)(1)+(A)(2)</t>
  </si>
  <si>
    <t>101102#00</t>
  </si>
  <si>
    <t xml:space="preserve">   (B)</t>
  </si>
  <si>
    <t xml:space="preserve">   Public Shareholding</t>
  </si>
  <si>
    <t>NA</t>
  </si>
  <si>
    <t>101102101#00</t>
  </si>
  <si>
    <t xml:space="preserve">      Institutions</t>
  </si>
  <si>
    <t>101102101101#00</t>
  </si>
  <si>
    <t xml:space="preserve">         Mutual Funds / UTI</t>
  </si>
  <si>
    <t>101102101102#00</t>
  </si>
  <si>
    <t>101102101103#00</t>
  </si>
  <si>
    <t>101102101104#00</t>
  </si>
  <si>
    <t xml:space="preserve">         Venture Capital Funds</t>
  </si>
  <si>
    <t>101102101105#00</t>
  </si>
  <si>
    <t xml:space="preserve">         Insurance Companies</t>
  </si>
  <si>
    <t>101102101106#00</t>
  </si>
  <si>
    <t xml:space="preserve">         (f)</t>
  </si>
  <si>
    <t xml:space="preserve">         Foreign Institutional Investors</t>
  </si>
  <si>
    <t>101102101107#00</t>
  </si>
  <si>
    <t xml:space="preserve">         (g)</t>
  </si>
  <si>
    <t xml:space="preserve">         Foreign Venture Capital Investors</t>
  </si>
  <si>
    <t>101102101108#00</t>
  </si>
  <si>
    <t xml:space="preserve">         (h)</t>
  </si>
  <si>
    <t xml:space="preserve">         Any Other (Specify)</t>
  </si>
  <si>
    <t>101102101108108#3</t>
  </si>
  <si>
    <t xml:space="preserve">      Sub-Total (B) (1)</t>
  </si>
  <si>
    <t>101102102#00</t>
  </si>
  <si>
    <t xml:space="preserve">      Non-Institutions</t>
  </si>
  <si>
    <t>101102102101#00</t>
  </si>
  <si>
    <t>101102102102#00</t>
  </si>
  <si>
    <t xml:space="preserve">         Individuals</t>
  </si>
  <si>
    <t>101102102102101#00</t>
  </si>
  <si>
    <t xml:space="preserve">            (i)</t>
  </si>
  <si>
    <t xml:space="preserve">            Individual Shareholders holding nominal Share Capital upto Rs.1 Lakh</t>
  </si>
  <si>
    <t>101102102102102#00</t>
  </si>
  <si>
    <t xml:space="preserve">            (ii)</t>
  </si>
  <si>
    <t xml:space="preserve">            Individual Shareholders holding nominal Share Capital in excess of Rs.1 Lakh</t>
  </si>
  <si>
    <t>101102102103#00</t>
  </si>
  <si>
    <t>101102102103102#00</t>
  </si>
  <si>
    <t xml:space="preserve">            Directors &amp; their relatives</t>
  </si>
  <si>
    <t>101102102103104#3</t>
  </si>
  <si>
    <t xml:space="preserve">      Sub-total (B) (2)</t>
  </si>
  <si>
    <t>101102102103104#4</t>
  </si>
  <si>
    <t xml:space="preserve">   Total Public Shareholding (B) = (B)(1)+(B)(2)</t>
  </si>
  <si>
    <t>101102102103104#5</t>
  </si>
  <si>
    <t>TOTAL (A)+(B)</t>
  </si>
  <si>
    <t>102#00</t>
  </si>
  <si>
    <t>(C)</t>
  </si>
  <si>
    <t>Shares held by Custodians against which DRs are issued (GDR)</t>
  </si>
  <si>
    <t>(1)</t>
  </si>
  <si>
    <t>Promoter and Promoter Group</t>
  </si>
  <si>
    <t>(2)</t>
  </si>
  <si>
    <t>Public</t>
  </si>
  <si>
    <t>99999999999</t>
  </si>
  <si>
    <t>GRAND TOTAL (A)+(B)+(C)</t>
  </si>
  <si>
    <t xml:space="preserve"> </t>
  </si>
  <si>
    <t>CLAUSE 35 OF EQUITY LISTING AGREEMENT</t>
  </si>
  <si>
    <t>Name of the Company : Ecoplast Limited.</t>
  </si>
  <si>
    <t xml:space="preserve">Quarter ended : 31st December,2011 </t>
  </si>
  <si>
    <t>Scrip Code : 526703</t>
  </si>
  <si>
    <t>(I)  (b)</t>
  </si>
  <si>
    <t>Statement showing holding of securities (including shares,warrants,convertible securities) of persons belonging to the category "Promoter and Promoter Group"</t>
  </si>
  <si>
    <t xml:space="preserve">Sr. No.
(I)     </t>
  </si>
  <si>
    <t>Name of the shareholder 
(II)</t>
  </si>
  <si>
    <t>Details of  Shares held</t>
  </si>
  <si>
    <t>Encumbered Shares</t>
  </si>
  <si>
    <t>Details of  warrants</t>
  </si>
  <si>
    <t>Details of  convertible securities</t>
  </si>
  <si>
    <t>Total shares(including underlying shares assuming full conversion of warrants and convertible securities) as a % of diluted share capital  (XII)</t>
  </si>
  <si>
    <t>No.of Shares held (III)</t>
  </si>
  <si>
    <t>As a % of Grand Total (A)+(B)+(C) (IV)</t>
  </si>
  <si>
    <t>Number of Shares (V)</t>
  </si>
  <si>
    <t>As a Percentage  (VI)=(V)/(III)*100</t>
  </si>
  <si>
    <t>As a % of grand total (A)+(B)+(C ) of sub-clause (I)(a)  (VII)</t>
  </si>
  <si>
    <t>No.of warrants held (VIII)</t>
  </si>
  <si>
    <t>As a % of total number of warrants of the same class (IX)</t>
  </si>
  <si>
    <t>No.of convertible securities held
(X)</t>
  </si>
  <si>
    <t>As a % of total number of convertible securities of same class                       (XI)</t>
  </si>
  <si>
    <t>AMITA JAYMIN DESAI</t>
  </si>
  <si>
    <t>BHUPENDRA BHIKHUBHAI DESAI</t>
  </si>
  <si>
    <t>CHARULATA NITIN PATEL</t>
  </si>
  <si>
    <t>INDUMATI BALVANTRAI DESAI</t>
  </si>
  <si>
    <t>JANKEE J DESAI</t>
  </si>
  <si>
    <t>JAYMIN BALVANTRAI DESAI</t>
  </si>
  <si>
    <t>KUNAL PLASTICS PRIVATE LIMITED</t>
  </si>
  <si>
    <t>NAHEED RUSHAD DIVECHA</t>
  </si>
  <si>
    <t>NARGIS P KHARAS</t>
  </si>
  <si>
    <t>NITINKUMAR MANUBHAI PATEL</t>
  </si>
  <si>
    <t>PHEROZE PESTONJI KHARAS</t>
  </si>
  <si>
    <t>SILVER STREAM PROPERTIES PRIVATE LIMITED</t>
  </si>
  <si>
    <t>STUTI JAYMIN DESAI</t>
  </si>
  <si>
    <t>VISPI RUSS BALAPORIA</t>
  </si>
  <si>
    <t>YASMIN KARL DIVECHA</t>
  </si>
  <si>
    <t>ZARINE KHARAS</t>
  </si>
  <si>
    <t>TOTAL</t>
  </si>
  <si>
    <t>(I)  (c) (i)</t>
  </si>
  <si>
    <t>Statement showing holding of securities (including shares,warrants,convertible securities) of persons belonging to the category "Public" and holding more than 1% of the total number of shares</t>
  </si>
  <si>
    <t>Total shares(including underlying shares assuming full conversion of warrants and convertible securities) as a % of diluted share capital</t>
  </si>
  <si>
    <t xml:space="preserve">No.of Shares held  </t>
  </si>
  <si>
    <t>Shares as a percentage of total number of shares {.i.e. Grand Total (A)+(B)+(C) indicated in Statement at para (I) (a) above}</t>
  </si>
  <si>
    <t xml:space="preserve">No.of warrants held </t>
  </si>
  <si>
    <t xml:space="preserve">As a % of total number of warrants of the same class  </t>
  </si>
  <si>
    <t xml:space="preserve">No.of convertible securities held
</t>
  </si>
  <si>
    <t>% w.r.t. total number of convertible securities of same class</t>
  </si>
  <si>
    <t>S Shyam</t>
  </si>
  <si>
    <t>(I)  (c) (ii)</t>
  </si>
  <si>
    <t>Statement showing holding of securities (including shares,warrants,convertible securities) of persons (together with PAC) belonging to the category "Public" and holding more than 5% of the total number of shares of the company</t>
  </si>
  <si>
    <t>-------------------------------------------------N.A.----------------------------------------------------------------------------------</t>
  </si>
  <si>
    <t>(I) (d) Statement showing details of locked-in-shares</t>
  </si>
  <si>
    <t>Sr. No.</t>
  </si>
  <si>
    <t>Name of the shareholder</t>
  </si>
  <si>
    <t>Category of Shareholders (Promoters / Public)</t>
  </si>
  <si>
    <t>Number of Locked-in Shares</t>
  </si>
  <si>
    <t>Locked-in shares as a percentage of total number of shares {i.e., Grand Total (A)+(B)+(C) indicated in statement at para (I)(a) above)</t>
  </si>
  <si>
    <t>-------------------------------------------------N.A.--------------------------------------------------</t>
  </si>
  <si>
    <t>(II) (a) Statement showing details of Depository Receipts (DRs)</t>
  </si>
  <si>
    <t>Type of outstanding DR (ADRs, GDRs, SDRs, etc.)</t>
  </si>
  <si>
    <t>Number of outstanding DRs</t>
  </si>
  <si>
    <t>Number of Shares underlying outstanding DRs</t>
  </si>
  <si>
    <t>Shares underlying outstanding DRs as a percentage of total number of shares {i.e., Grand Total (A)+(B)+(C) indicated in statement at para (I)(a) above)</t>
  </si>
  <si>
    <t xml:space="preserve">(II) (b) Statement showing holding of Depository Receipts (DRs), where underlying shares held by 'Promoter / Promoter Group' </t>
  </si>
  <si>
    <t>are in excess of 1% of the total number of shares</t>
  </si>
  <si>
    <t>Name of the DR Holder</t>
  </si>
  <si>
    <t>Type of outstanding DR (ADRs, GDRs, SDRs,etc.)</t>
  </si>
  <si>
    <t>Name of the Company : ECOPLAST LIMITED</t>
  </si>
  <si>
    <t>(III) (a)</t>
  </si>
  <si>
    <t>Statement showing the voting pattern of shareholders, if more than one class of shares / securities is issued by the issuer.</t>
  </si>
  <si>
    <t>Category code             (I)</t>
  </si>
  <si>
    <t>Category of Shareholder                           (II)</t>
  </si>
  <si>
    <t>Number of Voting Rights held in each class of securities</t>
  </si>
  <si>
    <t>Total Voting Rights
(III+IV+V)</t>
  </si>
  <si>
    <t>Total Voting Rights i.e. (VI)</t>
  </si>
  <si>
    <t>Class X
(III)</t>
  </si>
  <si>
    <t>Class Y
(IV)</t>
  </si>
  <si>
    <t>Class Z
(V)</t>
  </si>
  <si>
    <t>As a percentage of (A+B)
(VI)</t>
  </si>
  <si>
    <t>As a percentage of (A+B+C)                       (VII)</t>
  </si>
  <si>
    <t>(A)</t>
  </si>
  <si>
    <t>Shareholding of Promoter and Promoter Group</t>
  </si>
  <si>
    <t>Indian</t>
  </si>
  <si>
    <t>(a)</t>
  </si>
  <si>
    <t>Individuals / Hindu Undivided Family</t>
  </si>
  <si>
    <t>(b)</t>
  </si>
  <si>
    <t>Cental Government / State Governments(s)</t>
  </si>
  <si>
    <t>(c)</t>
  </si>
  <si>
    <t xml:space="preserve">Bodies Corporate </t>
  </si>
  <si>
    <t>(d)</t>
  </si>
  <si>
    <t>Financial Institutions / Banks</t>
  </si>
  <si>
    <t>(e)</t>
  </si>
  <si>
    <t>Any Other  (Trust )</t>
  </si>
  <si>
    <t>Sub-Total (A) (1)</t>
  </si>
  <si>
    <t>0.00</t>
  </si>
  <si>
    <t>Foreign</t>
  </si>
  <si>
    <t>Individuals (Non-Resident Individuals / Foreign Individuals)</t>
  </si>
  <si>
    <t>Bodies Corporate</t>
  </si>
  <si>
    <t>Institutions</t>
  </si>
  <si>
    <t>Any Other (specify)</t>
  </si>
  <si>
    <t>Sub-Total (A) (2)</t>
  </si>
  <si>
    <t>Total Shareholding of Promoter and Promoter Group (A) = (A)(1)+(A)(2)</t>
  </si>
  <si>
    <t>(B)</t>
  </si>
  <si>
    <t>Public Shareholding</t>
  </si>
  <si>
    <t>Mutual Funds / 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</si>
  <si>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</si>
  <si>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</si>
  <si>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</si>
  <si>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</si>
  <si>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</si>
  <si>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</si>
  <si>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</si>
  <si>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Sub-Total (B) (1)</t>
  </si>
  <si>
    <t>Non-Institutions</t>
  </si>
  <si>
    <t>Individuals -</t>
  </si>
  <si>
    <t>i</t>
  </si>
  <si>
    <t xml:space="preserve">Individual shareholders holding nominal share capital upto Rs. 1 lakh </t>
  </si>
  <si>
    <t>ii</t>
  </si>
  <si>
    <t xml:space="preserve">Individual shareholders holding nominal share capital in excess of Rs. 1 lakh </t>
  </si>
  <si>
    <t>Trusts</t>
  </si>
  <si>
    <t>Foreign Corporate Bodies</t>
  </si>
  <si>
    <t>Sub-total (B) (2)</t>
  </si>
  <si>
    <t>Total Public Shareholding (B) = (B)(1)+(B)(2)</t>
  </si>
  <si>
    <t>Shares held by Custodians and against which Depository Receips have been issued</t>
  </si>
  <si>
    <t xml:space="preserve">Note  </t>
  </si>
  <si>
    <t>Only one class of Securities is issued by the Company, hence  column (III) (a) is not applicable</t>
  </si>
  <si>
    <t>SHAREHOLDING PATTERN AS ON 31st December, 2011</t>
  </si>
  <si>
    <t>SR.NO.</t>
  </si>
  <si>
    <t>CATEGORY</t>
  </si>
  <si>
    <t>HOLDING</t>
  </si>
  <si>
    <t>% TO CAPITAL</t>
  </si>
  <si>
    <t>NATIONALISED BANKS</t>
  </si>
  <si>
    <t>BODIES CORPORATE</t>
  </si>
  <si>
    <t>INDIAN PROMOTERS</t>
  </si>
  <si>
    <t>a)</t>
  </si>
  <si>
    <t>TOTAL:</t>
  </si>
  <si>
    <t>PERSONS ACTING IN CONCERT</t>
  </si>
  <si>
    <t>Amita J Desai</t>
  </si>
  <si>
    <t>b)</t>
  </si>
  <si>
    <t>Bhupendra B Desai</t>
  </si>
  <si>
    <t>c)</t>
  </si>
  <si>
    <t>Charulata N Patel</t>
  </si>
  <si>
    <t>d)</t>
  </si>
  <si>
    <t>Indumati Balvantrai Desai</t>
  </si>
  <si>
    <t>e)</t>
  </si>
  <si>
    <t>f)</t>
  </si>
  <si>
    <t>Jaymin Balvantrai Desai</t>
  </si>
  <si>
    <t>g)</t>
  </si>
  <si>
    <t>KARL D DIVECHA</t>
  </si>
  <si>
    <t>h)</t>
  </si>
  <si>
    <t>Kunal Plastics Pvt Ltd</t>
  </si>
  <si>
    <t>i)</t>
  </si>
  <si>
    <t>j)</t>
  </si>
  <si>
    <t>Nargis P Kharas</t>
  </si>
  <si>
    <t>k)</t>
  </si>
  <si>
    <t>Nitinkumar Manubhai Patel</t>
  </si>
  <si>
    <t>l)</t>
  </si>
  <si>
    <t>RUSHAD D DIVECHA</t>
  </si>
  <si>
    <t>m)</t>
  </si>
  <si>
    <t>n)</t>
  </si>
  <si>
    <t>Stuti Jaymin Desai</t>
  </si>
  <si>
    <t>o)</t>
  </si>
  <si>
    <t xml:space="preserve">VISPI R BALAPORIA </t>
  </si>
  <si>
    <t>p)</t>
  </si>
  <si>
    <t>Yasmin Karl Divecha</t>
  </si>
  <si>
    <t>q)</t>
  </si>
  <si>
    <t>ZARINE BODHANWALLA</t>
  </si>
  <si>
    <t>r)</t>
  </si>
  <si>
    <t>Zarine Kharas</t>
  </si>
  <si>
    <t>INDEPENDENT DIRECTORS &amp; THEIR RELATIVES</t>
  </si>
  <si>
    <t>Jehangir A Moos</t>
  </si>
  <si>
    <t>Mukul B Desai</t>
  </si>
  <si>
    <t>Bhupendra M Desai</t>
  </si>
  <si>
    <t>NON RESIDENT OF INDIAN ORIGIN</t>
  </si>
  <si>
    <t>RESIDENT INDIVIDUALS</t>
  </si>
  <si>
    <t>GRAND TOTAL: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</si>
</sst>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###,###,###,##0"/>
    <numFmt numFmtId="170" formatCode="##,###,###,###,##0.00"/>
    <numFmt numFmtId="171" formatCode="#,###"/>
    <numFmt numFmtId="172" formatCode="0;[Red]0"/>
    <numFmt numFmtId="173" formatCode="###,###,##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Rounded MT Bold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0"/>
    </font>
    <font>
      <sz val="10"/>
      <color indexed="8"/>
      <name val="Zurich BT"/>
      <family val="2"/>
    </font>
    <font>
      <b/>
      <i/>
      <sz val="16"/>
      <color indexed="8"/>
      <name val="Cambria"/>
      <family val="2"/>
    </font>
    <font>
      <sz val="11"/>
      <color indexed="62"/>
      <name val="Calibri"/>
      <family val="2"/>
    </font>
    <font>
      <b/>
      <i/>
      <sz val="10"/>
      <color indexed="8"/>
      <name val="Zurich BT"/>
      <family val="2"/>
    </font>
    <font>
      <b/>
      <sz val="10"/>
      <color indexed="8"/>
      <name val="Zurich BT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i/>
      <sz val="10"/>
      <color indexed="8"/>
      <name val="Verdana"/>
      <family val="2"/>
    </font>
    <font>
      <b/>
      <u val="single"/>
      <sz val="10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10"/>
      <name val="Arial"/>
      <family val="2"/>
    </font>
    <font>
      <sz val="10"/>
      <name val="Zurich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9">
    <xf numFmtId="0" fontId="0" fillId="0" borderId="0" xfId="0" applyAlignment="1">
      <alignment vertical="top"/>
    </xf>
    <xf numFmtId="0" fontId="8" fillId="33" borderId="0" xfId="0" applyFont="1" applyFill="1" applyBorder="1" applyAlignment="1">
      <alignment vertical="top"/>
    </xf>
    <xf numFmtId="0" fontId="9" fillId="33" borderId="0" xfId="0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 wrapText="1"/>
      <protection/>
    </xf>
    <xf numFmtId="169" fontId="9" fillId="33" borderId="0" xfId="0" applyNumberFormat="1" applyFont="1" applyFill="1" applyBorder="1" applyAlignment="1" applyProtection="1">
      <alignment horizontal="right" vertical="center"/>
      <protection/>
    </xf>
    <xf numFmtId="170" fontId="9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171" fontId="13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171" fontId="7" fillId="33" borderId="1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49" fontId="14" fillId="33" borderId="10" xfId="0" applyNumberFormat="1" applyFont="1" applyFill="1" applyBorder="1" applyAlignment="1" applyProtection="1">
      <alignment horizontal="left" vertical="center" wrapText="1"/>
      <protection/>
    </xf>
    <xf numFmtId="169" fontId="14" fillId="33" borderId="10" xfId="0" applyNumberFormat="1" applyFont="1" applyFill="1" applyBorder="1" applyAlignment="1" applyProtection="1">
      <alignment horizontal="right" vertical="center"/>
      <protection/>
    </xf>
    <xf numFmtId="170" fontId="14" fillId="33" borderId="10" xfId="0" applyNumberFormat="1" applyFont="1" applyFill="1" applyBorder="1" applyAlignment="1" applyProtection="1">
      <alignment horizontal="right" vertical="center"/>
      <protection/>
    </xf>
    <xf numFmtId="169" fontId="9" fillId="33" borderId="10" xfId="0" applyNumberFormat="1" applyFont="1" applyFill="1" applyBorder="1" applyAlignment="1" applyProtection="1">
      <alignment horizontal="right" vertical="center"/>
      <protection/>
    </xf>
    <xf numFmtId="170" fontId="9" fillId="33" borderId="10" xfId="0" applyNumberFormat="1" applyFont="1" applyFill="1" applyBorder="1" applyAlignment="1" applyProtection="1">
      <alignment horizontal="right" vertical="center"/>
      <protection/>
    </xf>
    <xf numFmtId="171" fontId="14" fillId="33" borderId="10" xfId="0" applyNumberFormat="1" applyFont="1" applyFill="1" applyBorder="1" applyAlignment="1" applyProtection="1">
      <alignment horizontal="right" vertical="center"/>
      <protection/>
    </xf>
    <xf numFmtId="171" fontId="9" fillId="33" borderId="10" xfId="0" applyNumberFormat="1" applyFont="1" applyFill="1" applyBorder="1" applyAlignment="1" applyProtection="1">
      <alignment horizontal="right" vertical="center"/>
      <protection/>
    </xf>
    <xf numFmtId="2" fontId="14" fillId="33" borderId="10" xfId="0" applyNumberFormat="1" applyFont="1" applyFill="1" applyBorder="1" applyAlignment="1" applyProtection="1">
      <alignment horizontal="right" vertical="center"/>
      <protection/>
    </xf>
    <xf numFmtId="3" fontId="7" fillId="33" borderId="10" xfId="0" applyNumberFormat="1" applyFont="1" applyFill="1" applyBorder="1" applyAlignment="1" applyProtection="1">
      <alignment horizontal="right" vertical="center"/>
      <protection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3" fontId="13" fillId="33" borderId="10" xfId="0" applyNumberFormat="1" applyFont="1" applyFill="1" applyBorder="1" applyAlignment="1" applyProtection="1">
      <alignment horizontal="right" vertical="center"/>
      <protection/>
    </xf>
    <xf numFmtId="4" fontId="13" fillId="33" borderId="10" xfId="0" applyNumberFormat="1" applyFont="1" applyFill="1" applyBorder="1" applyAlignment="1" applyProtection="1">
      <alignment horizontal="right" vertical="center"/>
      <protection/>
    </xf>
    <xf numFmtId="1" fontId="14" fillId="33" borderId="10" xfId="0" applyNumberFormat="1" applyFont="1" applyFill="1" applyBorder="1" applyAlignment="1" applyProtection="1">
      <alignment horizontal="right" vertical="center"/>
      <protection/>
    </xf>
    <xf numFmtId="173" fontId="14" fillId="33" borderId="1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quotePrefix="1">
      <alignment horizontal="center"/>
    </xf>
    <xf numFmtId="49" fontId="14" fillId="33" borderId="10" xfId="0" applyNumberFormat="1" applyFont="1" applyFill="1" applyBorder="1" applyAlignment="1">
      <alignment wrapText="1"/>
    </xf>
    <xf numFmtId="169" fontId="15" fillId="33" borderId="10" xfId="0" applyNumberFormat="1" applyFont="1" applyFill="1" applyBorder="1" applyAlignment="1" applyProtection="1">
      <alignment horizontal="right" vertical="center"/>
      <protection/>
    </xf>
    <xf numFmtId="170" fontId="15" fillId="33" borderId="10" xfId="0" applyNumberFormat="1" applyFont="1" applyFill="1" applyBorder="1" applyAlignment="1" applyProtection="1">
      <alignment horizontal="right" vertical="center"/>
      <protection/>
    </xf>
    <xf numFmtId="0" fontId="16" fillId="33" borderId="10" xfId="0" applyFont="1" applyFill="1" applyBorder="1" applyAlignment="1" applyProtection="1">
      <alignment horizontal="left" vertical="center"/>
      <protection/>
    </xf>
    <xf numFmtId="49" fontId="16" fillId="33" borderId="10" xfId="0" applyNumberFormat="1" applyFont="1" applyFill="1" applyBorder="1" applyAlignment="1" applyProtection="1">
      <alignment horizontal="left" vertical="center" wrapText="1"/>
      <protection/>
    </xf>
    <xf numFmtId="170" fontId="7" fillId="33" borderId="10" xfId="0" applyNumberFormat="1" applyFont="1" applyFill="1" applyBorder="1" applyAlignment="1" applyProtection="1">
      <alignment horizontal="right" vertical="center"/>
      <protection/>
    </xf>
    <xf numFmtId="0" fontId="15" fillId="33" borderId="0" xfId="0" applyFont="1" applyFill="1" applyAlignment="1">
      <alignment vertical="top"/>
    </xf>
    <xf numFmtId="49" fontId="15" fillId="33" borderId="0" xfId="0" applyNumberFormat="1" applyFont="1" applyFill="1" applyAlignment="1">
      <alignment vertical="top" wrapText="1"/>
    </xf>
    <xf numFmtId="0" fontId="5" fillId="33" borderId="0" xfId="0" applyFont="1" applyFill="1" applyBorder="1" applyAlignment="1">
      <alignment vertical="top"/>
    </xf>
    <xf numFmtId="0" fontId="15" fillId="33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49" fontId="15" fillId="33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5" fillId="33" borderId="0" xfId="0" applyFont="1" applyFill="1" applyAlignment="1">
      <alignment horizontal="center"/>
    </xf>
    <xf numFmtId="49" fontId="17" fillId="33" borderId="0" xfId="0" applyNumberFormat="1" applyFont="1" applyFill="1" applyAlignment="1">
      <alignment horizontal="left"/>
    </xf>
    <xf numFmtId="49" fontId="17" fillId="33" borderId="0" xfId="0" applyNumberFormat="1" applyFont="1" applyFill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168" fontId="15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vertical="top"/>
    </xf>
    <xf numFmtId="2" fontId="15" fillId="0" borderId="10" xfId="0" applyNumberFormat="1" applyFont="1" applyBorder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7" fillId="33" borderId="0" xfId="0" applyFont="1" applyFill="1" applyAlignment="1">
      <alignment horizontal="left" wrapText="1"/>
    </xf>
    <xf numFmtId="0" fontId="14" fillId="33" borderId="0" xfId="0" applyFont="1" applyFill="1" applyAlignment="1">
      <alignment vertical="top"/>
    </xf>
    <xf numFmtId="49" fontId="14" fillId="33" borderId="0" xfId="0" applyNumberFormat="1" applyFont="1" applyFill="1" applyAlignment="1">
      <alignment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>
      <alignment horizontal="center" vertical="top"/>
    </xf>
    <xf numFmtId="1" fontId="15" fillId="0" borderId="10" xfId="0" applyNumberFormat="1" applyFont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33" borderId="10" xfId="0" applyFont="1" applyFill="1" applyBorder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vertical="top"/>
    </xf>
    <xf numFmtId="0" fontId="0" fillId="0" borderId="17" xfId="0" applyBorder="1" applyAlignment="1">
      <alignment vertical="top"/>
    </xf>
    <xf numFmtId="168" fontId="0" fillId="0" borderId="17" xfId="0" applyNumberFormat="1" applyBorder="1" applyAlignment="1">
      <alignment vertical="top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168" fontId="4" fillId="0" borderId="17" xfId="0" applyNumberFormat="1" applyFont="1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0" xfId="0" applyBorder="1" applyAlignment="1">
      <alignment vertical="top"/>
    </xf>
    <xf numFmtId="0" fontId="4" fillId="0" borderId="10" xfId="0" applyFont="1" applyBorder="1" applyAlignment="1">
      <alignment vertical="top"/>
    </xf>
    <xf numFmtId="168" fontId="4" fillId="0" borderId="10" xfId="0" applyNumberFormat="1" applyFont="1" applyBorder="1" applyAlignment="1">
      <alignment vertical="top"/>
    </xf>
    <xf numFmtId="168" fontId="0" fillId="0" borderId="13" xfId="0" applyNumberFormat="1" applyBorder="1" applyAlignment="1">
      <alignment vertical="top"/>
    </xf>
    <xf numFmtId="0" fontId="4" fillId="0" borderId="10" xfId="0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168" fontId="0" fillId="0" borderId="16" xfId="0" applyNumberFormat="1" applyBorder="1" applyAlignment="1">
      <alignment vertical="top"/>
    </xf>
    <xf numFmtId="49" fontId="4" fillId="0" borderId="18" xfId="0" applyNumberFormat="1" applyFont="1" applyBorder="1" applyAlignment="1">
      <alignment horizontal="center"/>
    </xf>
    <xf numFmtId="168" fontId="0" fillId="0" borderId="19" xfId="0" applyNumberForma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168" fontId="0" fillId="0" borderId="17" xfId="0" applyNumberFormat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wrapText="1"/>
    </xf>
    <xf numFmtId="2" fontId="4" fillId="0" borderId="10" xfId="0" applyNumberFormat="1" applyFont="1" applyBorder="1" applyAlignment="1">
      <alignment vertical="top"/>
    </xf>
    <xf numFmtId="49" fontId="4" fillId="0" borderId="1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17" xfId="0" applyFont="1" applyBorder="1" applyAlignment="1">
      <alignment vertical="top"/>
    </xf>
    <xf numFmtId="0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17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0" xfId="0" applyFont="1" applyAlignment="1">
      <alignment vertical="top"/>
    </xf>
    <xf numFmtId="168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15" fillId="0" borderId="0" xfId="55" applyFont="1">
      <alignment/>
      <protection/>
    </xf>
    <xf numFmtId="0" fontId="5" fillId="0" borderId="22" xfId="55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15" fillId="0" borderId="22" xfId="55" applyFont="1" applyBorder="1" applyAlignment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2" fontId="15" fillId="0" borderId="22" xfId="55" applyNumberFormat="1" applyFont="1" applyBorder="1" applyAlignment="1">
      <alignment horizontal="center" vertical="center"/>
      <protection/>
    </xf>
    <xf numFmtId="0" fontId="15" fillId="0" borderId="22" xfId="55" applyFont="1" applyBorder="1" applyAlignment="1" applyProtection="1">
      <alignment horizontal="left" vertical="center"/>
      <protection/>
    </xf>
    <xf numFmtId="1" fontId="15" fillId="0" borderId="22" xfId="55" applyNumberFormat="1" applyFont="1" applyBorder="1" applyAlignment="1" applyProtection="1">
      <alignment horizontal="right" vertical="center"/>
      <protection/>
    </xf>
    <xf numFmtId="0" fontId="5" fillId="0" borderId="22" xfId="55" applyFont="1" applyBorder="1" applyAlignment="1">
      <alignment horizontal="right" vertical="center"/>
      <protection/>
    </xf>
    <xf numFmtId="0" fontId="5" fillId="0" borderId="22" xfId="55" applyFont="1" applyBorder="1" applyAlignment="1">
      <alignment vertical="center"/>
      <protection/>
    </xf>
    <xf numFmtId="0" fontId="14" fillId="0" borderId="22" xfId="55" applyFont="1" applyBorder="1" applyAlignment="1">
      <alignment vertical="center"/>
      <protection/>
    </xf>
    <xf numFmtId="0" fontId="15" fillId="0" borderId="22" xfId="55" applyFont="1" applyBorder="1">
      <alignment/>
      <protection/>
    </xf>
    <xf numFmtId="0" fontId="14" fillId="0" borderId="22" xfId="55" applyFont="1" applyBorder="1" quotePrefix="1">
      <alignment/>
      <protection/>
    </xf>
    <xf numFmtId="0" fontId="15" fillId="0" borderId="22" xfId="55" applyFont="1" applyBorder="1" applyAlignment="1">
      <alignment horizontal="center"/>
      <protection/>
    </xf>
    <xf numFmtId="0" fontId="14" fillId="0" borderId="22" xfId="55" applyFont="1" applyBorder="1">
      <alignment/>
      <protection/>
    </xf>
    <xf numFmtId="0" fontId="20" fillId="0" borderId="22" xfId="55" applyFont="1" applyBorder="1" applyAlignment="1" applyProtection="1">
      <alignment horizontal="left" vertical="center"/>
      <protection/>
    </xf>
    <xf numFmtId="1" fontId="14" fillId="0" borderId="0" xfId="55" applyNumberFormat="1" applyFont="1" applyBorder="1" applyAlignment="1" applyProtection="1">
      <alignment horizontal="right" vertical="center"/>
      <protection/>
    </xf>
    <xf numFmtId="0" fontId="14" fillId="0" borderId="22" xfId="55" applyFont="1" applyFill="1" applyBorder="1" applyAlignment="1">
      <alignment vertical="center"/>
      <protection/>
    </xf>
    <xf numFmtId="1" fontId="5" fillId="0" borderId="22" xfId="55" applyNumberFormat="1" applyFont="1" applyBorder="1" applyAlignment="1">
      <alignment vertical="center"/>
      <protection/>
    </xf>
    <xf numFmtId="0" fontId="15" fillId="0" borderId="22" xfId="55" applyFont="1" applyBorder="1" applyAlignment="1">
      <alignment horizontal="right" vertical="center"/>
      <protection/>
    </xf>
    <xf numFmtId="0" fontId="15" fillId="0" borderId="22" xfId="55" applyFont="1" applyBorder="1" applyAlignment="1">
      <alignment horizontal="left" vertical="center"/>
      <protection/>
    </xf>
    <xf numFmtId="168" fontId="5" fillId="0" borderId="22" xfId="55" applyNumberFormat="1" applyFont="1" applyBorder="1" applyAlignment="1">
      <alignment horizontal="center" vertical="center"/>
      <protection/>
    </xf>
    <xf numFmtId="0" fontId="15" fillId="0" borderId="0" xfId="55" applyFont="1" applyAlignment="1">
      <alignment horizontal="center"/>
      <protection/>
    </xf>
    <xf numFmtId="0" fontId="15" fillId="0" borderId="0" xfId="55" applyFont="1" applyAlignment="1">
      <alignment horizontal="right"/>
      <protection/>
    </xf>
    <xf numFmtId="2" fontId="15" fillId="0" borderId="0" xfId="55" applyNumberFormat="1" applyFont="1" applyAlignment="1">
      <alignment horizontal="center"/>
      <protection/>
    </xf>
    <xf numFmtId="0" fontId="10" fillId="33" borderId="0" xfId="0" applyFont="1" applyFill="1" applyBorder="1" applyAlignment="1" applyProtection="1">
      <alignment horizontal="left" vertical="center" wrapText="1" readingOrder="2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2" fontId="0" fillId="33" borderId="14" xfId="0" applyNumberFormat="1" applyFont="1" applyFill="1" applyBorder="1" applyAlignment="1">
      <alignment horizontal="center" wrapText="1"/>
    </xf>
    <xf numFmtId="2" fontId="0" fillId="33" borderId="11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left" wrapText="1"/>
    </xf>
    <xf numFmtId="0" fontId="0" fillId="33" borderId="2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2" fontId="4" fillId="33" borderId="14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49" fontId="18" fillId="33" borderId="0" xfId="0" applyNumberFormat="1" applyFont="1" applyFill="1" applyAlignment="1">
      <alignment horizontal="left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/>
    </xf>
    <xf numFmtId="0" fontId="6" fillId="0" borderId="25" xfId="0" applyFont="1" applyBorder="1" applyAlignment="1" quotePrefix="1">
      <alignment horizontal="center"/>
    </xf>
    <xf numFmtId="0" fontId="6" fillId="0" borderId="16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2" fontId="7" fillId="33" borderId="14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14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55" applyFont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B1">
      <selection activeCell="B8" sqref="B8:D8"/>
    </sheetView>
  </sheetViews>
  <sheetFormatPr defaultColWidth="11.421875" defaultRowHeight="12.75"/>
  <cols>
    <col min="1" max="1" width="21.28125" style="2" hidden="1" customWidth="1"/>
    <col min="2" max="2" width="10.57421875" style="2" customWidth="1"/>
    <col min="3" max="3" width="47.57421875" style="3" customWidth="1"/>
    <col min="4" max="4" width="13.140625" style="4" customWidth="1"/>
    <col min="5" max="5" width="12.8515625" style="4" customWidth="1"/>
    <col min="6" max="6" width="15.28125" style="4" customWidth="1"/>
    <col min="7" max="8" width="14.421875" style="5" bestFit="1" customWidth="1"/>
    <col min="9" max="9" width="12.140625" style="4" bestFit="1" customWidth="1"/>
    <col min="10" max="10" width="10.7109375" style="5" customWidth="1"/>
    <col min="11" max="16384" width="11.421875" style="1" customWidth="1"/>
  </cols>
  <sheetData>
    <row r="1" spans="1:10" ht="20.2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20.25" customHeight="1">
      <c r="A2" s="184" t="s">
        <v>1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4.25" customHeight="1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4.25" customHeight="1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14.25" customHeight="1">
      <c r="A5" s="6"/>
      <c r="B5" s="186" t="s">
        <v>4</v>
      </c>
      <c r="C5" s="187"/>
      <c r="D5" s="187"/>
      <c r="E5" s="188"/>
      <c r="F5" s="189"/>
      <c r="G5" s="190"/>
      <c r="H5" s="190"/>
      <c r="I5" s="190"/>
      <c r="J5" s="191"/>
    </row>
    <row r="6" spans="1:10" ht="42" customHeight="1">
      <c r="A6" s="6"/>
      <c r="B6" s="192" t="s">
        <v>5</v>
      </c>
      <c r="C6" s="193"/>
      <c r="D6" s="194"/>
      <c r="E6" s="195" t="s">
        <v>6</v>
      </c>
      <c r="F6" s="196"/>
      <c r="G6" s="195" t="s">
        <v>7</v>
      </c>
      <c r="H6" s="196"/>
      <c r="I6" s="195" t="s">
        <v>8</v>
      </c>
      <c r="J6" s="196"/>
    </row>
    <row r="7" spans="1:10" ht="14.25" customHeight="1">
      <c r="A7" s="6"/>
      <c r="B7" s="197" t="s">
        <v>9</v>
      </c>
      <c r="C7" s="198"/>
      <c r="D7" s="199"/>
      <c r="E7" s="200">
        <v>0</v>
      </c>
      <c r="F7" s="201"/>
      <c r="G7" s="202">
        <v>0</v>
      </c>
      <c r="H7" s="203"/>
      <c r="I7" s="202">
        <v>0</v>
      </c>
      <c r="J7" s="203"/>
    </row>
    <row r="8" spans="1:10" ht="14.25" customHeight="1">
      <c r="A8" s="6"/>
      <c r="B8" s="197" t="s">
        <v>10</v>
      </c>
      <c r="C8" s="198"/>
      <c r="D8" s="199"/>
      <c r="E8" s="200">
        <v>0</v>
      </c>
      <c r="F8" s="201"/>
      <c r="G8" s="202">
        <v>0</v>
      </c>
      <c r="H8" s="203"/>
      <c r="I8" s="202">
        <v>0</v>
      </c>
      <c r="J8" s="203"/>
    </row>
    <row r="9" spans="1:10" ht="14.25" customHeight="1">
      <c r="A9" s="6"/>
      <c r="B9" s="204" t="s">
        <v>11</v>
      </c>
      <c r="C9" s="205"/>
      <c r="D9" s="206"/>
      <c r="E9" s="200">
        <v>0</v>
      </c>
      <c r="F9" s="201"/>
      <c r="G9" s="202">
        <v>0</v>
      </c>
      <c r="H9" s="203"/>
      <c r="I9" s="202">
        <v>0</v>
      </c>
      <c r="J9" s="203"/>
    </row>
    <row r="10" spans="1:10" ht="49.5" customHeight="1">
      <c r="A10" s="6"/>
      <c r="B10" s="192" t="s">
        <v>12</v>
      </c>
      <c r="C10" s="193"/>
      <c r="D10" s="194"/>
      <c r="E10" s="195" t="s">
        <v>13</v>
      </c>
      <c r="F10" s="196"/>
      <c r="G10" s="195" t="s">
        <v>14</v>
      </c>
      <c r="H10" s="196"/>
      <c r="I10" s="195" t="s">
        <v>15</v>
      </c>
      <c r="J10" s="196"/>
    </row>
    <row r="11" spans="1:10" ht="14.25" customHeight="1">
      <c r="A11" s="6"/>
      <c r="B11" s="207" t="s">
        <v>9</v>
      </c>
      <c r="C11" s="208"/>
      <c r="D11" s="209"/>
      <c r="E11" s="200">
        <v>0</v>
      </c>
      <c r="F11" s="201"/>
      <c r="G11" s="202">
        <v>0</v>
      </c>
      <c r="H11" s="203"/>
      <c r="I11" s="202">
        <v>0</v>
      </c>
      <c r="J11" s="203"/>
    </row>
    <row r="12" spans="1:10" ht="14.25" customHeight="1">
      <c r="A12" s="6"/>
      <c r="B12" s="197" t="s">
        <v>10</v>
      </c>
      <c r="C12" s="198"/>
      <c r="D12" s="199"/>
      <c r="E12" s="200">
        <v>0</v>
      </c>
      <c r="F12" s="201"/>
      <c r="G12" s="202">
        <v>0</v>
      </c>
      <c r="H12" s="203"/>
      <c r="I12" s="202">
        <v>0</v>
      </c>
      <c r="J12" s="203"/>
    </row>
    <row r="13" spans="1:10" ht="14.25" customHeight="1">
      <c r="A13" s="6"/>
      <c r="B13" s="204" t="s">
        <v>11</v>
      </c>
      <c r="C13" s="205"/>
      <c r="D13" s="206"/>
      <c r="E13" s="200">
        <v>0</v>
      </c>
      <c r="F13" s="201"/>
      <c r="G13" s="202">
        <v>0</v>
      </c>
      <c r="H13" s="203"/>
      <c r="I13" s="202">
        <v>0</v>
      </c>
      <c r="J13" s="203"/>
    </row>
    <row r="14" spans="1:10" ht="49.5" customHeight="1">
      <c r="A14" s="6"/>
      <c r="B14" s="192" t="s">
        <v>16</v>
      </c>
      <c r="C14" s="193"/>
      <c r="D14" s="194"/>
      <c r="E14" s="195" t="s">
        <v>17</v>
      </c>
      <c r="F14" s="196"/>
      <c r="G14" s="195" t="s">
        <v>18</v>
      </c>
      <c r="H14" s="196"/>
      <c r="I14" s="195" t="s">
        <v>19</v>
      </c>
      <c r="J14" s="196"/>
    </row>
    <row r="15" spans="1:10" ht="14.25" customHeight="1">
      <c r="A15" s="6"/>
      <c r="B15" s="207" t="s">
        <v>9</v>
      </c>
      <c r="C15" s="208"/>
      <c r="D15" s="209"/>
      <c r="E15" s="200">
        <v>0</v>
      </c>
      <c r="F15" s="201"/>
      <c r="G15" s="202">
        <v>0</v>
      </c>
      <c r="H15" s="203"/>
      <c r="I15" s="202">
        <v>0</v>
      </c>
      <c r="J15" s="203"/>
    </row>
    <row r="16" spans="1:10" ht="14.25" customHeight="1">
      <c r="A16" s="6"/>
      <c r="B16" s="197" t="s">
        <v>10</v>
      </c>
      <c r="C16" s="198"/>
      <c r="D16" s="199"/>
      <c r="E16" s="200">
        <v>0</v>
      </c>
      <c r="F16" s="201"/>
      <c r="G16" s="202">
        <v>0</v>
      </c>
      <c r="H16" s="203"/>
      <c r="I16" s="202">
        <v>0</v>
      </c>
      <c r="J16" s="203"/>
    </row>
    <row r="17" spans="1:10" ht="14.25" customHeight="1">
      <c r="A17" s="6"/>
      <c r="B17" s="204" t="s">
        <v>11</v>
      </c>
      <c r="C17" s="205"/>
      <c r="D17" s="206"/>
      <c r="E17" s="212">
        <v>0</v>
      </c>
      <c r="F17" s="213"/>
      <c r="G17" s="214">
        <v>0</v>
      </c>
      <c r="H17" s="215"/>
      <c r="I17" s="214">
        <v>0</v>
      </c>
      <c r="J17" s="215"/>
    </row>
    <row r="18" spans="1:10" ht="42" customHeight="1">
      <c r="A18" s="6"/>
      <c r="B18" s="216" t="s">
        <v>20</v>
      </c>
      <c r="C18" s="217"/>
      <c r="D18" s="218"/>
      <c r="E18" s="195">
        <v>0</v>
      </c>
      <c r="F18" s="196"/>
      <c r="G18" s="219">
        <v>0</v>
      </c>
      <c r="H18" s="220"/>
      <c r="I18" s="219">
        <v>0</v>
      </c>
      <c r="J18" s="220"/>
    </row>
    <row r="19" spans="1:10" ht="14.25" customHeight="1">
      <c r="A19" s="6"/>
      <c r="B19" s="7"/>
      <c r="C19" s="8"/>
      <c r="D19" s="9"/>
      <c r="E19" s="9"/>
      <c r="F19" s="9"/>
      <c r="G19" s="9"/>
      <c r="H19" s="9"/>
      <c r="I19" s="9"/>
      <c r="J19" s="9"/>
    </row>
    <row r="20" spans="1:10" ht="41.25" customHeight="1">
      <c r="A20" s="6"/>
      <c r="B20" s="221" t="s">
        <v>21</v>
      </c>
      <c r="C20" s="223" t="s">
        <v>22</v>
      </c>
      <c r="D20" s="221" t="s">
        <v>23</v>
      </c>
      <c r="E20" s="221" t="s">
        <v>24</v>
      </c>
      <c r="F20" s="221" t="s">
        <v>25</v>
      </c>
      <c r="G20" s="210" t="s">
        <v>26</v>
      </c>
      <c r="H20" s="211"/>
      <c r="I20" s="210" t="s">
        <v>27</v>
      </c>
      <c r="J20" s="211"/>
    </row>
    <row r="21" spans="1:10" ht="63.75" customHeight="1">
      <c r="A21" s="6"/>
      <c r="B21" s="222"/>
      <c r="C21" s="224"/>
      <c r="D21" s="222"/>
      <c r="E21" s="222"/>
      <c r="F21" s="222"/>
      <c r="G21" s="10" t="s">
        <v>28</v>
      </c>
      <c r="H21" s="10" t="s">
        <v>29</v>
      </c>
      <c r="I21" s="10" t="s">
        <v>30</v>
      </c>
      <c r="J21" s="10" t="s">
        <v>31</v>
      </c>
    </row>
    <row r="22" spans="1:10" ht="12.75">
      <c r="A22" s="11" t="s">
        <v>32</v>
      </c>
      <c r="B22" s="12" t="s">
        <v>33</v>
      </c>
      <c r="C22" s="13" t="s">
        <v>34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</row>
    <row r="23" spans="1:10" ht="12.75">
      <c r="A23" s="11" t="s">
        <v>35</v>
      </c>
      <c r="B23" s="15" t="s">
        <v>36</v>
      </c>
      <c r="C23" s="16" t="s">
        <v>37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4">
        <v>0</v>
      </c>
      <c r="J23" s="14">
        <v>0</v>
      </c>
    </row>
    <row r="24" spans="1:10" ht="12.75">
      <c r="A24" s="2" t="s">
        <v>38</v>
      </c>
      <c r="B24" s="18" t="s">
        <v>39</v>
      </c>
      <c r="C24" s="19" t="s">
        <v>40</v>
      </c>
      <c r="D24" s="20">
        <f>1+18</f>
        <v>19</v>
      </c>
      <c r="E24" s="20">
        <f>81980+1118583</f>
        <v>1200563</v>
      </c>
      <c r="F24" s="20">
        <f>81980+1117683</f>
        <v>1199663</v>
      </c>
      <c r="G24" s="21">
        <f>SUM(E24*100/E57)</f>
        <v>40.018766666666664</v>
      </c>
      <c r="H24" s="21">
        <f>SUM(E24*100/E61)</f>
        <v>40.018766666666664</v>
      </c>
      <c r="I24" s="22">
        <v>0</v>
      </c>
      <c r="J24" s="23">
        <v>0</v>
      </c>
    </row>
    <row r="25" spans="1:10" ht="25.5" customHeight="1">
      <c r="A25" s="2" t="s">
        <v>41</v>
      </c>
      <c r="B25" s="18" t="s">
        <v>42</v>
      </c>
      <c r="C25" s="19" t="s">
        <v>43</v>
      </c>
      <c r="D25" s="20"/>
      <c r="E25" s="20"/>
      <c r="F25" s="20"/>
      <c r="G25" s="21">
        <f>SUM(E25*100/E61)</f>
        <v>0</v>
      </c>
      <c r="H25" s="21">
        <f>SUM(E25*100/E61)</f>
        <v>0</v>
      </c>
      <c r="I25" s="22">
        <v>0</v>
      </c>
      <c r="J25" s="23">
        <v>0</v>
      </c>
    </row>
    <row r="26" spans="1:10" ht="12.75">
      <c r="A26" s="2" t="s">
        <v>44</v>
      </c>
      <c r="B26" s="18" t="s">
        <v>45</v>
      </c>
      <c r="C26" s="19" t="s">
        <v>46</v>
      </c>
      <c r="D26" s="20">
        <v>2</v>
      </c>
      <c r="E26" s="20">
        <v>513267</v>
      </c>
      <c r="F26" s="20">
        <v>513267</v>
      </c>
      <c r="G26" s="21">
        <f>SUM(E26*100/E61)</f>
        <v>17.1089</v>
      </c>
      <c r="H26" s="21">
        <f>SUM(E26*100/E61)</f>
        <v>17.1089</v>
      </c>
      <c r="I26" s="22">
        <v>0</v>
      </c>
      <c r="J26" s="23">
        <v>0</v>
      </c>
    </row>
    <row r="27" spans="1:10" ht="12.75">
      <c r="A27" s="2" t="s">
        <v>47</v>
      </c>
      <c r="B27" s="18" t="s">
        <v>48</v>
      </c>
      <c r="C27" s="19" t="s">
        <v>49</v>
      </c>
      <c r="D27" s="20">
        <v>0</v>
      </c>
      <c r="E27" s="20">
        <v>0</v>
      </c>
      <c r="F27" s="20">
        <v>0</v>
      </c>
      <c r="G27" s="21">
        <f>SUM(E27*100/E61)</f>
        <v>0</v>
      </c>
      <c r="H27" s="21">
        <f>SUM(E27*100/E61)</f>
        <v>0</v>
      </c>
      <c r="I27" s="22">
        <v>0</v>
      </c>
      <c r="J27" s="23">
        <v>0</v>
      </c>
    </row>
    <row r="28" spans="1:10" ht="12.75">
      <c r="A28" s="2" t="s">
        <v>50</v>
      </c>
      <c r="B28" s="18" t="s">
        <v>51</v>
      </c>
      <c r="C28" s="19" t="s">
        <v>52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5">
        <v>0</v>
      </c>
      <c r="J28" s="25">
        <v>0</v>
      </c>
    </row>
    <row r="29" spans="1:10" ht="12.75">
      <c r="A29" s="2" t="s">
        <v>53</v>
      </c>
      <c r="B29" s="18" t="s">
        <v>54</v>
      </c>
      <c r="C29" s="19" t="s">
        <v>55</v>
      </c>
      <c r="D29" s="20">
        <f>SUM(D24:D28)</f>
        <v>21</v>
      </c>
      <c r="E29" s="20">
        <f>SUM(E24:E28)</f>
        <v>1713830</v>
      </c>
      <c r="F29" s="20">
        <f>SUM(F24:F28)</f>
        <v>1712930</v>
      </c>
      <c r="G29" s="26">
        <f>SUM(G24:G28)</f>
        <v>57.12766666666666</v>
      </c>
      <c r="H29" s="26">
        <f>SUM(H24:H28)</f>
        <v>57.12766666666666</v>
      </c>
      <c r="I29" s="22">
        <v>0</v>
      </c>
      <c r="J29" s="23">
        <v>0</v>
      </c>
    </row>
    <row r="30" spans="1:10" ht="12.75">
      <c r="A30" s="11" t="s">
        <v>56</v>
      </c>
      <c r="B30" s="15" t="s">
        <v>57</v>
      </c>
      <c r="C30" s="16" t="s">
        <v>58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4">
        <v>0</v>
      </c>
      <c r="J30" s="14">
        <v>0</v>
      </c>
    </row>
    <row r="31" spans="1:10" ht="25.5" customHeight="1">
      <c r="A31" s="2" t="s">
        <v>59</v>
      </c>
      <c r="B31" s="18" t="s">
        <v>39</v>
      </c>
      <c r="C31" s="19" t="s">
        <v>60</v>
      </c>
      <c r="D31" s="20">
        <v>0</v>
      </c>
      <c r="E31" s="20">
        <v>0</v>
      </c>
      <c r="F31" s="20">
        <v>0</v>
      </c>
      <c r="G31" s="21">
        <v>0</v>
      </c>
      <c r="H31" s="21">
        <v>0</v>
      </c>
      <c r="I31" s="22">
        <v>0</v>
      </c>
      <c r="J31" s="23">
        <v>0</v>
      </c>
    </row>
    <row r="32" spans="1:10" ht="12.75">
      <c r="A32" s="2" t="s">
        <v>61</v>
      </c>
      <c r="B32" s="18" t="s">
        <v>42</v>
      </c>
      <c r="C32" s="19" t="s">
        <v>46</v>
      </c>
      <c r="D32" s="20">
        <v>0</v>
      </c>
      <c r="E32" s="20">
        <v>0</v>
      </c>
      <c r="F32" s="20">
        <v>0</v>
      </c>
      <c r="G32" s="21">
        <v>0</v>
      </c>
      <c r="H32" s="21">
        <v>0</v>
      </c>
      <c r="I32" s="22">
        <v>0</v>
      </c>
      <c r="J32" s="23">
        <v>0</v>
      </c>
    </row>
    <row r="33" spans="1:10" ht="12.75">
      <c r="A33" s="2" t="s">
        <v>62</v>
      </c>
      <c r="B33" s="18" t="s">
        <v>45</v>
      </c>
      <c r="C33" s="19" t="s">
        <v>63</v>
      </c>
      <c r="D33" s="20">
        <v>0</v>
      </c>
      <c r="E33" s="20">
        <v>0</v>
      </c>
      <c r="F33" s="20">
        <v>0</v>
      </c>
      <c r="G33" s="21">
        <v>0</v>
      </c>
      <c r="H33" s="21">
        <v>0</v>
      </c>
      <c r="I33" s="22">
        <v>0</v>
      </c>
      <c r="J33" s="23">
        <v>0</v>
      </c>
    </row>
    <row r="34" spans="1:10" ht="12.75">
      <c r="A34" s="2" t="s">
        <v>64</v>
      </c>
      <c r="B34" s="18" t="s">
        <v>48</v>
      </c>
      <c r="C34" s="19" t="s">
        <v>65</v>
      </c>
      <c r="D34" s="20">
        <v>0</v>
      </c>
      <c r="E34" s="20">
        <v>0</v>
      </c>
      <c r="F34" s="20">
        <v>0</v>
      </c>
      <c r="G34" s="21">
        <v>0</v>
      </c>
      <c r="H34" s="21">
        <v>0</v>
      </c>
      <c r="I34" s="22">
        <v>0</v>
      </c>
      <c r="J34" s="23">
        <v>0</v>
      </c>
    </row>
    <row r="35" spans="1:10" ht="12.75">
      <c r="A35" s="11" t="s">
        <v>66</v>
      </c>
      <c r="B35" s="15" t="s">
        <v>54</v>
      </c>
      <c r="C35" s="16" t="s">
        <v>67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4">
        <v>0</v>
      </c>
      <c r="J35" s="14">
        <v>0</v>
      </c>
    </row>
    <row r="36" spans="1:10" ht="25.5" customHeight="1">
      <c r="A36" s="11" t="s">
        <v>68</v>
      </c>
      <c r="B36" s="15" t="s">
        <v>54</v>
      </c>
      <c r="C36" s="16" t="s">
        <v>69</v>
      </c>
      <c r="D36" s="27">
        <f>SUM(D29)</f>
        <v>21</v>
      </c>
      <c r="E36" s="27">
        <f>SUM(E29)</f>
        <v>1713830</v>
      </c>
      <c r="F36" s="27">
        <f>SUM(F29)</f>
        <v>1712930</v>
      </c>
      <c r="G36" s="28">
        <f>SUM(G29)</f>
        <v>57.12766666666666</v>
      </c>
      <c r="H36" s="28">
        <f>SUM(H29)</f>
        <v>57.12766666666666</v>
      </c>
      <c r="I36" s="29">
        <v>0</v>
      </c>
      <c r="J36" s="30">
        <v>0</v>
      </c>
    </row>
    <row r="37" spans="1:10" ht="12.75">
      <c r="A37" s="11" t="s">
        <v>70</v>
      </c>
      <c r="B37" s="15" t="s">
        <v>71</v>
      </c>
      <c r="C37" s="16" t="s">
        <v>72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4" t="s">
        <v>73</v>
      </c>
      <c r="J37" s="14" t="s">
        <v>73</v>
      </c>
    </row>
    <row r="38" spans="1:10" ht="12.75">
      <c r="A38" s="11" t="s">
        <v>74</v>
      </c>
      <c r="B38" s="15" t="s">
        <v>36</v>
      </c>
      <c r="C38" s="16" t="s">
        <v>75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4" t="s">
        <v>73</v>
      </c>
      <c r="J38" s="14" t="s">
        <v>73</v>
      </c>
    </row>
    <row r="39" spans="1:10" ht="12.75">
      <c r="A39" s="2" t="s">
        <v>76</v>
      </c>
      <c r="B39" s="18" t="s">
        <v>39</v>
      </c>
      <c r="C39" s="19" t="s">
        <v>77</v>
      </c>
      <c r="D39" s="20">
        <v>0</v>
      </c>
      <c r="E39" s="31">
        <v>0</v>
      </c>
      <c r="F39" s="31">
        <v>0</v>
      </c>
      <c r="G39" s="21">
        <f>SUM(E39*100/E61)</f>
        <v>0</v>
      </c>
      <c r="H39" s="21">
        <f>SUM(E39*100/E61)</f>
        <v>0</v>
      </c>
      <c r="I39" s="22"/>
      <c r="J39" s="23"/>
    </row>
    <row r="40" spans="1:10" ht="12.75">
      <c r="A40" s="2" t="s">
        <v>78</v>
      </c>
      <c r="B40" s="18" t="s">
        <v>42</v>
      </c>
      <c r="C40" s="19" t="s">
        <v>49</v>
      </c>
      <c r="D40" s="20">
        <v>0</v>
      </c>
      <c r="E40" s="31">
        <v>0</v>
      </c>
      <c r="F40" s="31">
        <v>0</v>
      </c>
      <c r="G40" s="21">
        <f>SUM(E40*100/E61)</f>
        <v>0</v>
      </c>
      <c r="H40" s="21">
        <f>SUM(E40*100/E61)</f>
        <v>0</v>
      </c>
      <c r="I40" s="22"/>
      <c r="J40" s="23"/>
    </row>
    <row r="41" spans="1:10" ht="25.5" customHeight="1">
      <c r="A41" s="2" t="s">
        <v>79</v>
      </c>
      <c r="B41" s="18" t="s">
        <v>45</v>
      </c>
      <c r="C41" s="19" t="s">
        <v>43</v>
      </c>
      <c r="D41" s="20">
        <v>0</v>
      </c>
      <c r="E41" s="31">
        <v>0</v>
      </c>
      <c r="F41" s="31">
        <v>0</v>
      </c>
      <c r="G41" s="21">
        <f>SUM(E41*100/E61)</f>
        <v>0</v>
      </c>
      <c r="H41" s="21">
        <f>SUM(E41*100/E61)</f>
        <v>0</v>
      </c>
      <c r="I41" s="22"/>
      <c r="J41" s="23"/>
    </row>
    <row r="42" spans="1:10" ht="12.75">
      <c r="A42" s="2" t="s">
        <v>80</v>
      </c>
      <c r="B42" s="18" t="s">
        <v>48</v>
      </c>
      <c r="C42" s="19" t="s">
        <v>81</v>
      </c>
      <c r="D42" s="20">
        <v>0</v>
      </c>
      <c r="E42" s="31">
        <v>0</v>
      </c>
      <c r="F42" s="31">
        <v>0</v>
      </c>
      <c r="G42" s="21">
        <f>SUM(E42*100/E61)</f>
        <v>0</v>
      </c>
      <c r="H42" s="21">
        <f>SUM(E42*100/E61)</f>
        <v>0</v>
      </c>
      <c r="I42" s="22"/>
      <c r="J42" s="23"/>
    </row>
    <row r="43" spans="1:10" ht="12.75">
      <c r="A43" s="2" t="s">
        <v>82</v>
      </c>
      <c r="B43" s="18" t="s">
        <v>51</v>
      </c>
      <c r="C43" s="19" t="s">
        <v>83</v>
      </c>
      <c r="D43" s="20">
        <v>0</v>
      </c>
      <c r="E43" s="31">
        <v>0</v>
      </c>
      <c r="F43" s="31">
        <v>0</v>
      </c>
      <c r="G43" s="21">
        <f>SUM(E43*100/E61)</f>
        <v>0</v>
      </c>
      <c r="H43" s="21">
        <f>SUM(E43*100/E61)</f>
        <v>0</v>
      </c>
      <c r="I43" s="22"/>
      <c r="J43" s="23"/>
    </row>
    <row r="44" spans="1:10" ht="12.75">
      <c r="A44" s="2" t="s">
        <v>84</v>
      </c>
      <c r="B44" s="18" t="s">
        <v>85</v>
      </c>
      <c r="C44" s="19" t="s">
        <v>86</v>
      </c>
      <c r="D44" s="20">
        <v>0</v>
      </c>
      <c r="E44" s="31">
        <v>0</v>
      </c>
      <c r="F44" s="31">
        <v>0</v>
      </c>
      <c r="G44" s="21">
        <f>SUM(E44*100/E61)</f>
        <v>0</v>
      </c>
      <c r="H44" s="21">
        <f>SUM(E44*100/E61)</f>
        <v>0</v>
      </c>
      <c r="I44" s="22"/>
      <c r="J44" s="23"/>
    </row>
    <row r="45" spans="1:10" ht="12.75">
      <c r="A45" s="2" t="s">
        <v>87</v>
      </c>
      <c r="B45" s="18" t="s">
        <v>88</v>
      </c>
      <c r="C45" s="19" t="s">
        <v>89</v>
      </c>
      <c r="D45" s="20">
        <v>0</v>
      </c>
      <c r="E45" s="31">
        <v>0</v>
      </c>
      <c r="F45" s="31">
        <v>0</v>
      </c>
      <c r="G45" s="21">
        <f>SUM(E45*100/E61)</f>
        <v>0</v>
      </c>
      <c r="H45" s="21">
        <f>SUM(E45*100/E61)</f>
        <v>0</v>
      </c>
      <c r="I45" s="22"/>
      <c r="J45" s="23"/>
    </row>
    <row r="46" spans="1:10" ht="12.75">
      <c r="A46" s="2" t="s">
        <v>90</v>
      </c>
      <c r="B46" s="18" t="s">
        <v>91</v>
      </c>
      <c r="C46" s="19" t="s">
        <v>92</v>
      </c>
      <c r="D46" s="24">
        <v>0</v>
      </c>
      <c r="E46" s="31">
        <v>0</v>
      </c>
      <c r="F46" s="31">
        <v>0</v>
      </c>
      <c r="G46" s="24">
        <v>0</v>
      </c>
      <c r="H46" s="24">
        <v>0</v>
      </c>
      <c r="I46" s="25"/>
      <c r="J46" s="25"/>
    </row>
    <row r="47" spans="1:10" ht="12.75">
      <c r="A47" s="2" t="s">
        <v>93</v>
      </c>
      <c r="B47" s="18" t="s">
        <v>54</v>
      </c>
      <c r="C47" s="19" t="s">
        <v>94</v>
      </c>
      <c r="D47" s="20">
        <f>SUM(D39:D45)</f>
        <v>0</v>
      </c>
      <c r="E47" s="31">
        <f>SUM(E39:E45)</f>
        <v>0</v>
      </c>
      <c r="F47" s="31">
        <f>SUM(F39:F45)</f>
        <v>0</v>
      </c>
      <c r="G47" s="32">
        <f>SUM(G39:G45)</f>
        <v>0</v>
      </c>
      <c r="H47" s="32">
        <f>SUM(H39:H45)</f>
        <v>0</v>
      </c>
      <c r="I47" s="25"/>
      <c r="J47" s="25"/>
    </row>
    <row r="48" spans="1:10" ht="12.75">
      <c r="A48" s="11" t="s">
        <v>95</v>
      </c>
      <c r="B48" s="15" t="s">
        <v>57</v>
      </c>
      <c r="C48" s="16" t="s">
        <v>96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4" t="s">
        <v>73</v>
      </c>
      <c r="J48" s="14" t="s">
        <v>73</v>
      </c>
    </row>
    <row r="49" spans="1:10" ht="12.75">
      <c r="A49" s="2" t="s">
        <v>97</v>
      </c>
      <c r="B49" s="18" t="s">
        <v>39</v>
      </c>
      <c r="C49" s="19" t="s">
        <v>46</v>
      </c>
      <c r="D49" s="20">
        <v>89</v>
      </c>
      <c r="E49" s="20">
        <v>179181</v>
      </c>
      <c r="F49" s="20">
        <v>171980</v>
      </c>
      <c r="G49" s="21">
        <f>SUM(E49*100/E61)</f>
        <v>5.9727</v>
      </c>
      <c r="H49" s="21">
        <f>SUM(E49*100/E61)</f>
        <v>5.9727</v>
      </c>
      <c r="I49" s="22"/>
      <c r="J49" s="23"/>
    </row>
    <row r="50" spans="1:10" ht="12.75">
      <c r="A50" s="2" t="s">
        <v>98</v>
      </c>
      <c r="B50" s="18" t="s">
        <v>42</v>
      </c>
      <c r="C50" s="19" t="s">
        <v>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/>
      <c r="J50" s="25"/>
    </row>
    <row r="51" spans="1:10" ht="25.5" customHeight="1">
      <c r="A51" s="2" t="s">
        <v>100</v>
      </c>
      <c r="B51" s="18" t="s">
        <v>101</v>
      </c>
      <c r="C51" s="19" t="s">
        <v>102</v>
      </c>
      <c r="D51" s="20">
        <v>2491</v>
      </c>
      <c r="E51" s="20">
        <v>860643</v>
      </c>
      <c r="F51" s="20">
        <v>723043</v>
      </c>
      <c r="G51" s="21">
        <f>SUM(E51*100/E61)</f>
        <v>28.6881</v>
      </c>
      <c r="H51" s="21">
        <f>SUM(E51*100/E61)</f>
        <v>28.6881</v>
      </c>
      <c r="I51" s="22"/>
      <c r="J51" s="23"/>
    </row>
    <row r="52" spans="1:10" ht="25.5" customHeight="1">
      <c r="A52" s="2" t="s">
        <v>103</v>
      </c>
      <c r="B52" s="18" t="s">
        <v>104</v>
      </c>
      <c r="C52" s="19" t="s">
        <v>105</v>
      </c>
      <c r="D52" s="20">
        <v>13</v>
      </c>
      <c r="E52" s="20">
        <v>240195</v>
      </c>
      <c r="F52" s="20">
        <v>240195</v>
      </c>
      <c r="G52" s="21">
        <f>SUM(E52*100/E61)</f>
        <v>8.0065</v>
      </c>
      <c r="H52" s="21">
        <f>SUM(E52*100/E61)</f>
        <v>8.0065</v>
      </c>
      <c r="I52" s="22"/>
      <c r="J52" s="23"/>
    </row>
    <row r="53" spans="1:10" ht="12.75">
      <c r="A53" s="2" t="s">
        <v>106</v>
      </c>
      <c r="B53" s="18" t="s">
        <v>45</v>
      </c>
      <c r="C53" s="19" t="s">
        <v>92</v>
      </c>
      <c r="D53" s="31">
        <v>0</v>
      </c>
      <c r="E53" s="31">
        <v>0</v>
      </c>
      <c r="F53" s="31">
        <v>0</v>
      </c>
      <c r="G53" s="24">
        <v>0</v>
      </c>
      <c r="H53" s="24">
        <v>0</v>
      </c>
      <c r="I53" s="25"/>
      <c r="J53" s="25"/>
    </row>
    <row r="54" spans="1:10" ht="12.75">
      <c r="A54" s="2" t="s">
        <v>107</v>
      </c>
      <c r="B54" s="18" t="s">
        <v>101</v>
      </c>
      <c r="C54" s="19" t="s">
        <v>108</v>
      </c>
      <c r="D54" s="20">
        <v>3</v>
      </c>
      <c r="E54" s="20">
        <v>6151</v>
      </c>
      <c r="F54" s="20">
        <v>6151</v>
      </c>
      <c r="G54" s="21">
        <f>SUM(E54*100/E61)</f>
        <v>0.20503333333333335</v>
      </c>
      <c r="H54" s="21">
        <f>SUM(E54*100/E61)</f>
        <v>0.20503333333333335</v>
      </c>
      <c r="I54" s="22"/>
      <c r="J54" s="23"/>
    </row>
    <row r="55" spans="1:10" ht="12.75">
      <c r="A55" s="2" t="s">
        <v>109</v>
      </c>
      <c r="B55" s="18" t="s">
        <v>54</v>
      </c>
      <c r="C55" s="19" t="s">
        <v>110</v>
      </c>
      <c r="D55" s="20">
        <f>SUM(D49:D54)</f>
        <v>2596</v>
      </c>
      <c r="E55" s="20">
        <f>SUM(E49:E54)</f>
        <v>1286170</v>
      </c>
      <c r="F55" s="20">
        <f>SUM(F49:F54)</f>
        <v>1141369</v>
      </c>
      <c r="G55" s="26">
        <f>SUM(G49:G54)</f>
        <v>42.87233333333333</v>
      </c>
      <c r="H55" s="26">
        <f>SUM(H49:H54)</f>
        <v>42.87233333333333</v>
      </c>
      <c r="I55" s="20"/>
      <c r="J55" s="21"/>
    </row>
    <row r="56" spans="1:10" ht="12.75">
      <c r="A56" s="2" t="s">
        <v>111</v>
      </c>
      <c r="B56" s="18" t="s">
        <v>54</v>
      </c>
      <c r="C56" s="19" t="s">
        <v>112</v>
      </c>
      <c r="D56" s="20">
        <f>SUM(D47+D55)</f>
        <v>2596</v>
      </c>
      <c r="E56" s="20">
        <f>SUM(E47+E55)</f>
        <v>1286170</v>
      </c>
      <c r="F56" s="20">
        <f>SUM(F47+F55)</f>
        <v>1141369</v>
      </c>
      <c r="G56" s="26">
        <f>SUM(G47+G55)</f>
        <v>42.87233333333333</v>
      </c>
      <c r="H56" s="26">
        <f>SUM(H47+H55)</f>
        <v>42.87233333333333</v>
      </c>
      <c r="I56" s="17" t="s">
        <v>73</v>
      </c>
      <c r="J56" s="17" t="s">
        <v>73</v>
      </c>
    </row>
    <row r="57" spans="1:10" ht="12.75">
      <c r="A57" s="2" t="s">
        <v>113</v>
      </c>
      <c r="B57" s="18" t="s">
        <v>54</v>
      </c>
      <c r="C57" s="19" t="s">
        <v>114</v>
      </c>
      <c r="D57" s="20">
        <f>SUM(D36+D56)</f>
        <v>2617</v>
      </c>
      <c r="E57" s="20">
        <f>SUM(E36+E56)</f>
        <v>3000000</v>
      </c>
      <c r="F57" s="20">
        <f>SUM(F36+F56)</f>
        <v>2854299</v>
      </c>
      <c r="G57" s="26">
        <f>SUM(G36+G56)</f>
        <v>100</v>
      </c>
      <c r="H57" s="26">
        <f>SUM(H36+H56)</f>
        <v>100</v>
      </c>
      <c r="I57" s="20"/>
      <c r="J57" s="21"/>
    </row>
    <row r="58" spans="1:10" ht="25.5" customHeight="1">
      <c r="A58" s="2" t="s">
        <v>115</v>
      </c>
      <c r="B58" s="33" t="s">
        <v>116</v>
      </c>
      <c r="C58" s="19" t="s">
        <v>117</v>
      </c>
      <c r="D58" s="20"/>
      <c r="E58" s="20"/>
      <c r="F58" s="20"/>
      <c r="G58" s="21"/>
      <c r="H58" s="21"/>
      <c r="I58" s="17" t="s">
        <v>73</v>
      </c>
      <c r="J58" s="17" t="s">
        <v>73</v>
      </c>
    </row>
    <row r="59" spans="2:10" ht="12.75">
      <c r="B59" s="34" t="s">
        <v>118</v>
      </c>
      <c r="C59" s="35" t="s">
        <v>119</v>
      </c>
      <c r="D59" s="20">
        <v>0</v>
      </c>
      <c r="E59" s="20">
        <v>0</v>
      </c>
      <c r="F59" s="20">
        <v>0</v>
      </c>
      <c r="G59" s="21">
        <f>SUM(E59*100/3000000)</f>
        <v>0</v>
      </c>
      <c r="H59" s="21">
        <f>SUM(E59*100/3000000)</f>
        <v>0</v>
      </c>
      <c r="I59" s="36"/>
      <c r="J59" s="37"/>
    </row>
    <row r="60" spans="2:10" ht="12.75">
      <c r="B60" s="34" t="s">
        <v>120</v>
      </c>
      <c r="C60" s="35" t="s">
        <v>121</v>
      </c>
      <c r="D60" s="20">
        <v>0</v>
      </c>
      <c r="E60" s="20">
        <v>0</v>
      </c>
      <c r="F60" s="20">
        <v>0</v>
      </c>
      <c r="G60" s="21">
        <f>SUM(E60*100/3000000)</f>
        <v>0</v>
      </c>
      <c r="H60" s="21">
        <f>SUM(E60*100/3000000)</f>
        <v>0</v>
      </c>
      <c r="I60" s="36"/>
      <c r="J60" s="37"/>
    </row>
    <row r="61" spans="1:10" ht="12.75">
      <c r="A61" s="11" t="s">
        <v>122</v>
      </c>
      <c r="B61" s="38" t="s">
        <v>54</v>
      </c>
      <c r="C61" s="39" t="s">
        <v>123</v>
      </c>
      <c r="D61" s="27">
        <f>SUM(D36+D56+D59+D60)</f>
        <v>2617</v>
      </c>
      <c r="E61" s="27">
        <f>SUM(E36+E56+E59+E60)</f>
        <v>3000000</v>
      </c>
      <c r="F61" s="27">
        <f>SUM(F36+F56+F59+F60)</f>
        <v>2854299</v>
      </c>
      <c r="G61" s="21" t="s">
        <v>124</v>
      </c>
      <c r="H61" s="40">
        <f>SUM(E61*100/3000000)</f>
        <v>100</v>
      </c>
      <c r="I61" s="27"/>
      <c r="J61" s="28"/>
    </row>
    <row r="62" spans="1:10" ht="12.75">
      <c r="A62" s="2" t="s">
        <v>124</v>
      </c>
      <c r="B62" s="2" t="s">
        <v>124</v>
      </c>
      <c r="C62" s="3" t="s">
        <v>124</v>
      </c>
      <c r="D62" s="4" t="s">
        <v>124</v>
      </c>
      <c r="E62" s="4" t="s">
        <v>124</v>
      </c>
      <c r="F62" s="4" t="s">
        <v>124</v>
      </c>
      <c r="G62" s="5" t="s">
        <v>124</v>
      </c>
      <c r="H62" s="5" t="s">
        <v>124</v>
      </c>
      <c r="I62" s="4" t="s">
        <v>124</v>
      </c>
      <c r="J62" s="5" t="s">
        <v>124</v>
      </c>
    </row>
  </sheetData>
  <sheetProtection/>
  <mergeCells count="65">
    <mergeCell ref="B18:D18"/>
    <mergeCell ref="E18:F18"/>
    <mergeCell ref="G18:H18"/>
    <mergeCell ref="I18:J18"/>
    <mergeCell ref="B20:B21"/>
    <mergeCell ref="C20:C21"/>
    <mergeCell ref="D20:D21"/>
    <mergeCell ref="E20:E21"/>
    <mergeCell ref="F20:F21"/>
    <mergeCell ref="G20:H20"/>
    <mergeCell ref="B16:D16"/>
    <mergeCell ref="E16:F16"/>
    <mergeCell ref="G16:H16"/>
    <mergeCell ref="I16:J16"/>
    <mergeCell ref="B17:D17"/>
    <mergeCell ref="E17:F17"/>
    <mergeCell ref="G17:H17"/>
    <mergeCell ref="I17:J17"/>
    <mergeCell ref="I20:J20"/>
    <mergeCell ref="B14:D14"/>
    <mergeCell ref="E14:F14"/>
    <mergeCell ref="G14:H14"/>
    <mergeCell ref="I14:J14"/>
    <mergeCell ref="B15:D15"/>
    <mergeCell ref="E15:F15"/>
    <mergeCell ref="G15:H15"/>
    <mergeCell ref="I15:J15"/>
    <mergeCell ref="B12:D12"/>
    <mergeCell ref="E12:F12"/>
    <mergeCell ref="G12:H12"/>
    <mergeCell ref="I12:J12"/>
    <mergeCell ref="B13:D13"/>
    <mergeCell ref="E13:F13"/>
    <mergeCell ref="G13:H13"/>
    <mergeCell ref="I13:J13"/>
    <mergeCell ref="B10:D10"/>
    <mergeCell ref="E10:F10"/>
    <mergeCell ref="G10:H10"/>
    <mergeCell ref="I10:J10"/>
    <mergeCell ref="B11:D11"/>
    <mergeCell ref="E11:F11"/>
    <mergeCell ref="G11:H11"/>
    <mergeCell ref="I11:J11"/>
    <mergeCell ref="B8:D8"/>
    <mergeCell ref="E8:F8"/>
    <mergeCell ref="G8:H8"/>
    <mergeCell ref="I8:J8"/>
    <mergeCell ref="B9:D9"/>
    <mergeCell ref="E9:F9"/>
    <mergeCell ref="G9:H9"/>
    <mergeCell ref="I9:J9"/>
    <mergeCell ref="B6:D6"/>
    <mergeCell ref="E6:F6"/>
    <mergeCell ref="G6:H6"/>
    <mergeCell ref="I6:J6"/>
    <mergeCell ref="B7:D7"/>
    <mergeCell ref="E7:F7"/>
    <mergeCell ref="G7:H7"/>
    <mergeCell ref="I7:J7"/>
    <mergeCell ref="A1:J1"/>
    <mergeCell ref="A2:J2"/>
    <mergeCell ref="A3:J3"/>
    <mergeCell ref="A4:J4"/>
    <mergeCell ref="B5:E5"/>
    <mergeCell ref="F5:J5"/>
  </mergeCells>
  <printOptions/>
  <pageMargins left="0.2362204724409449" right="0.2362204724409449" top="0.35433070866141736" bottom="0.4330708661417323" header="0.15748031496062992" footer="0.15748031496062992"/>
  <pageSetup fitToHeight="100" horizontalDpi="300" verticalDpi="300" orientation="portrait" paperSize="9" scale="67" r:id="rId1"/>
  <headerFooter>
    <oddFooter>&amp;L&amp;D &amp;T&amp;RPage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41" customWidth="1"/>
    <col min="2" max="2" width="36.140625" style="42" customWidth="1"/>
    <col min="3" max="3" width="16.00390625" style="41" customWidth="1"/>
    <col min="4" max="4" width="15.28125" style="41" customWidth="1"/>
    <col min="5" max="5" width="12.140625" style="41" customWidth="1"/>
    <col min="6" max="6" width="16.57421875" style="41" customWidth="1"/>
    <col min="7" max="7" width="14.421875" style="41" customWidth="1"/>
    <col min="8" max="8" width="20.140625" style="41" customWidth="1"/>
    <col min="9" max="9" width="17.00390625" style="41" customWidth="1"/>
    <col min="10" max="10" width="15.7109375" style="41" customWidth="1"/>
    <col min="11" max="11" width="18.57421875" style="41" customWidth="1"/>
    <col min="12" max="12" width="25.28125" style="41" customWidth="1"/>
    <col min="13" max="16384" width="9.140625" style="41" customWidth="1"/>
  </cols>
  <sheetData>
    <row r="1" spans="1:4" ht="12.75">
      <c r="A1" s="43" t="s">
        <v>125</v>
      </c>
      <c r="B1" s="43"/>
      <c r="C1" s="44"/>
      <c r="D1" s="44"/>
    </row>
    <row r="2" spans="1:4" ht="12.75">
      <c r="A2" s="45" t="s">
        <v>126</v>
      </c>
      <c r="B2" s="46"/>
      <c r="C2" s="44"/>
      <c r="D2" s="44"/>
    </row>
    <row r="3" spans="1:4" ht="12.75">
      <c r="A3" s="225" t="s">
        <v>127</v>
      </c>
      <c r="B3" s="225"/>
      <c r="C3" s="225"/>
      <c r="D3" s="225"/>
    </row>
    <row r="4" spans="1:4" ht="12.75">
      <c r="A4" s="45" t="s">
        <v>128</v>
      </c>
      <c r="B4" s="45"/>
      <c r="C4" s="44"/>
      <c r="D4" s="44"/>
    </row>
    <row r="5" spans="1:2" ht="12.75">
      <c r="A5" s="48" t="s">
        <v>129</v>
      </c>
      <c r="B5" s="49" t="s">
        <v>130</v>
      </c>
    </row>
    <row r="6" spans="1:2" ht="12.75">
      <c r="A6" s="48"/>
      <c r="B6" s="50"/>
    </row>
    <row r="7" spans="1:12" ht="12.75" customHeight="1">
      <c r="A7" s="226" t="s">
        <v>131</v>
      </c>
      <c r="B7" s="228" t="s">
        <v>132</v>
      </c>
      <c r="C7" s="230" t="s">
        <v>133</v>
      </c>
      <c r="D7" s="231"/>
      <c r="E7" s="232" t="s">
        <v>134</v>
      </c>
      <c r="F7" s="233"/>
      <c r="G7" s="234"/>
      <c r="H7" s="235" t="s">
        <v>135</v>
      </c>
      <c r="I7" s="236"/>
      <c r="J7" s="235" t="s">
        <v>136</v>
      </c>
      <c r="K7" s="236"/>
      <c r="L7" s="237" t="s">
        <v>137</v>
      </c>
    </row>
    <row r="8" spans="1:12" ht="104.25" customHeight="1">
      <c r="A8" s="227"/>
      <c r="B8" s="229"/>
      <c r="C8" s="51" t="s">
        <v>138</v>
      </c>
      <c r="D8" s="51" t="s">
        <v>139</v>
      </c>
      <c r="E8" s="53" t="s">
        <v>140</v>
      </c>
      <c r="F8" s="53" t="s">
        <v>141</v>
      </c>
      <c r="G8" s="53" t="s">
        <v>142</v>
      </c>
      <c r="H8" s="55" t="s">
        <v>143</v>
      </c>
      <c r="I8" s="55" t="s">
        <v>144</v>
      </c>
      <c r="J8" s="55" t="s">
        <v>145</v>
      </c>
      <c r="K8" s="55" t="s">
        <v>146</v>
      </c>
      <c r="L8" s="238"/>
    </row>
    <row r="9" spans="1:12" s="56" customFormat="1" ht="12.75">
      <c r="A9" s="57">
        <v>1</v>
      </c>
      <c r="B9" s="58" t="s">
        <v>147</v>
      </c>
      <c r="C9" s="59">
        <v>416951</v>
      </c>
      <c r="D9" s="60">
        <f aca="true" t="shared" si="0" ref="D9:D24">+(C9/3000000*100)</f>
        <v>13.898366666666668</v>
      </c>
      <c r="E9" s="61">
        <v>0</v>
      </c>
      <c r="F9" s="62">
        <v>0</v>
      </c>
      <c r="G9" s="62">
        <v>0</v>
      </c>
      <c r="H9" s="61">
        <v>0</v>
      </c>
      <c r="I9" s="62">
        <v>0</v>
      </c>
      <c r="J9" s="61">
        <v>0</v>
      </c>
      <c r="K9" s="62">
        <v>0</v>
      </c>
      <c r="L9" s="63">
        <f aca="true" t="shared" si="1" ref="L9:L24">SUM(D9)</f>
        <v>13.898366666666668</v>
      </c>
    </row>
    <row r="10" spans="1:12" s="56" customFormat="1" ht="12.75">
      <c r="A10" s="57">
        <v>2</v>
      </c>
      <c r="B10" s="58" t="s">
        <v>148</v>
      </c>
      <c r="C10" s="59">
        <v>8640</v>
      </c>
      <c r="D10" s="60">
        <f t="shared" si="0"/>
        <v>0.28800000000000003</v>
      </c>
      <c r="E10" s="61">
        <v>0</v>
      </c>
      <c r="F10" s="62">
        <v>0</v>
      </c>
      <c r="G10" s="62">
        <v>0</v>
      </c>
      <c r="H10" s="61">
        <v>0</v>
      </c>
      <c r="I10" s="62">
        <v>0</v>
      </c>
      <c r="J10" s="61">
        <v>0</v>
      </c>
      <c r="K10" s="62">
        <v>0</v>
      </c>
      <c r="L10" s="63">
        <f t="shared" si="1"/>
        <v>0.28800000000000003</v>
      </c>
    </row>
    <row r="11" spans="1:12" s="56" customFormat="1" ht="12.75">
      <c r="A11" s="57">
        <v>3</v>
      </c>
      <c r="B11" s="58" t="s">
        <v>149</v>
      </c>
      <c r="C11" s="59">
        <v>344607</v>
      </c>
      <c r="D11" s="60">
        <f t="shared" si="0"/>
        <v>11.4869</v>
      </c>
      <c r="E11" s="61">
        <v>0</v>
      </c>
      <c r="F11" s="62">
        <v>0</v>
      </c>
      <c r="G11" s="62">
        <v>0</v>
      </c>
      <c r="H11" s="61">
        <v>0</v>
      </c>
      <c r="I11" s="62">
        <v>0</v>
      </c>
      <c r="J11" s="61">
        <v>0</v>
      </c>
      <c r="K11" s="62">
        <v>0</v>
      </c>
      <c r="L11" s="63">
        <f t="shared" si="1"/>
        <v>11.4869</v>
      </c>
    </row>
    <row r="12" spans="1:12" s="56" customFormat="1" ht="12.75">
      <c r="A12" s="57">
        <v>4</v>
      </c>
      <c r="B12" s="58" t="s">
        <v>150</v>
      </c>
      <c r="C12" s="59">
        <v>128137</v>
      </c>
      <c r="D12" s="60">
        <f t="shared" si="0"/>
        <v>4.271233333333333</v>
      </c>
      <c r="E12" s="61">
        <v>0</v>
      </c>
      <c r="F12" s="62">
        <v>0</v>
      </c>
      <c r="G12" s="62">
        <v>0</v>
      </c>
      <c r="H12" s="61">
        <v>0</v>
      </c>
      <c r="I12" s="62">
        <v>0</v>
      </c>
      <c r="J12" s="61">
        <v>0</v>
      </c>
      <c r="K12" s="62">
        <v>0</v>
      </c>
      <c r="L12" s="63">
        <f t="shared" si="1"/>
        <v>4.271233333333333</v>
      </c>
    </row>
    <row r="13" spans="1:12" s="56" customFormat="1" ht="12.75">
      <c r="A13" s="57">
        <v>5</v>
      </c>
      <c r="B13" s="58" t="s">
        <v>151</v>
      </c>
      <c r="C13" s="59">
        <v>5800</v>
      </c>
      <c r="D13" s="60">
        <f t="shared" si="0"/>
        <v>0.19333333333333333</v>
      </c>
      <c r="E13" s="61">
        <v>0</v>
      </c>
      <c r="F13" s="62">
        <v>0</v>
      </c>
      <c r="G13" s="62">
        <v>0</v>
      </c>
      <c r="H13" s="61">
        <v>0</v>
      </c>
      <c r="I13" s="62">
        <v>0</v>
      </c>
      <c r="J13" s="61">
        <v>0</v>
      </c>
      <c r="K13" s="62">
        <v>0</v>
      </c>
      <c r="L13" s="63">
        <f t="shared" si="1"/>
        <v>0.19333333333333333</v>
      </c>
    </row>
    <row r="14" spans="1:12" s="56" customFormat="1" ht="12.75">
      <c r="A14" s="57">
        <v>6</v>
      </c>
      <c r="B14" s="58" t="s">
        <v>152</v>
      </c>
      <c r="C14" s="59">
        <v>86341</v>
      </c>
      <c r="D14" s="60">
        <f t="shared" si="0"/>
        <v>2.8780333333333337</v>
      </c>
      <c r="E14" s="61">
        <v>0</v>
      </c>
      <c r="F14" s="62">
        <v>0</v>
      </c>
      <c r="G14" s="62">
        <v>0</v>
      </c>
      <c r="H14" s="61">
        <v>0</v>
      </c>
      <c r="I14" s="62">
        <v>0</v>
      </c>
      <c r="J14" s="61">
        <v>0</v>
      </c>
      <c r="K14" s="62">
        <v>0</v>
      </c>
      <c r="L14" s="63">
        <f t="shared" si="1"/>
        <v>2.8780333333333337</v>
      </c>
    </row>
    <row r="15" spans="1:12" s="56" customFormat="1" ht="12.75">
      <c r="A15" s="57">
        <v>7</v>
      </c>
      <c r="B15" s="58" t="s">
        <v>153</v>
      </c>
      <c r="C15" s="59">
        <v>36440</v>
      </c>
      <c r="D15" s="60">
        <f t="shared" si="0"/>
        <v>1.2146666666666666</v>
      </c>
      <c r="E15" s="61">
        <v>0</v>
      </c>
      <c r="F15" s="62">
        <v>0</v>
      </c>
      <c r="G15" s="62">
        <v>0</v>
      </c>
      <c r="H15" s="61">
        <v>0</v>
      </c>
      <c r="I15" s="62">
        <v>0</v>
      </c>
      <c r="J15" s="61">
        <v>0</v>
      </c>
      <c r="K15" s="62">
        <v>0</v>
      </c>
      <c r="L15" s="63">
        <f t="shared" si="1"/>
        <v>1.2146666666666666</v>
      </c>
    </row>
    <row r="16" spans="1:12" s="56" customFormat="1" ht="12.75">
      <c r="A16" s="57">
        <v>8</v>
      </c>
      <c r="B16" s="58" t="s">
        <v>154</v>
      </c>
      <c r="C16" s="59">
        <v>1000</v>
      </c>
      <c r="D16" s="60">
        <f t="shared" si="0"/>
        <v>0.03333333333333333</v>
      </c>
      <c r="E16" s="61">
        <v>0</v>
      </c>
      <c r="F16" s="62">
        <v>0</v>
      </c>
      <c r="G16" s="62">
        <v>0</v>
      </c>
      <c r="H16" s="61">
        <v>0</v>
      </c>
      <c r="I16" s="62">
        <v>0</v>
      </c>
      <c r="J16" s="61">
        <v>0</v>
      </c>
      <c r="K16" s="62">
        <v>0</v>
      </c>
      <c r="L16" s="63">
        <f t="shared" si="1"/>
        <v>0.03333333333333333</v>
      </c>
    </row>
    <row r="17" spans="1:12" s="56" customFormat="1" ht="12.75">
      <c r="A17" s="57">
        <v>9</v>
      </c>
      <c r="B17" s="58" t="s">
        <v>155</v>
      </c>
      <c r="C17" s="59">
        <v>33900</v>
      </c>
      <c r="D17" s="60">
        <f t="shared" si="0"/>
        <v>1.13</v>
      </c>
      <c r="E17" s="61">
        <v>0</v>
      </c>
      <c r="F17" s="62">
        <v>0</v>
      </c>
      <c r="G17" s="62">
        <v>0</v>
      </c>
      <c r="H17" s="61">
        <v>0</v>
      </c>
      <c r="I17" s="62">
        <v>0</v>
      </c>
      <c r="J17" s="61">
        <v>0</v>
      </c>
      <c r="K17" s="62">
        <v>0</v>
      </c>
      <c r="L17" s="63">
        <f t="shared" si="1"/>
        <v>1.13</v>
      </c>
    </row>
    <row r="18" spans="1:12" s="56" customFormat="1" ht="12.75">
      <c r="A18" s="57">
        <v>10</v>
      </c>
      <c r="B18" s="58" t="s">
        <v>156</v>
      </c>
      <c r="C18" s="59">
        <v>62310</v>
      </c>
      <c r="D18" s="60">
        <f t="shared" si="0"/>
        <v>2.077</v>
      </c>
      <c r="E18" s="61">
        <v>0</v>
      </c>
      <c r="F18" s="62">
        <v>0</v>
      </c>
      <c r="G18" s="62">
        <v>0</v>
      </c>
      <c r="H18" s="61">
        <v>0</v>
      </c>
      <c r="I18" s="62">
        <v>0</v>
      </c>
      <c r="J18" s="61">
        <v>0</v>
      </c>
      <c r="K18" s="62">
        <v>0</v>
      </c>
      <c r="L18" s="63">
        <f t="shared" si="1"/>
        <v>2.077</v>
      </c>
    </row>
    <row r="19" spans="1:12" s="56" customFormat="1" ht="12.75">
      <c r="A19" s="57">
        <v>11</v>
      </c>
      <c r="B19" s="58" t="s">
        <v>157</v>
      </c>
      <c r="C19" s="59">
        <v>81980</v>
      </c>
      <c r="D19" s="60">
        <f t="shared" si="0"/>
        <v>2.732666666666667</v>
      </c>
      <c r="E19" s="61">
        <v>0</v>
      </c>
      <c r="F19" s="62">
        <v>0</v>
      </c>
      <c r="G19" s="62">
        <v>0</v>
      </c>
      <c r="H19" s="61">
        <v>0</v>
      </c>
      <c r="I19" s="62">
        <v>0</v>
      </c>
      <c r="J19" s="61">
        <v>0</v>
      </c>
      <c r="K19" s="62">
        <v>0</v>
      </c>
      <c r="L19" s="63">
        <f t="shared" si="1"/>
        <v>2.732666666666667</v>
      </c>
    </row>
    <row r="20" spans="1:12" s="56" customFormat="1" ht="25.5" customHeight="1">
      <c r="A20" s="57">
        <v>12</v>
      </c>
      <c r="B20" s="58" t="s">
        <v>158</v>
      </c>
      <c r="C20" s="59">
        <v>476827</v>
      </c>
      <c r="D20" s="60">
        <f t="shared" si="0"/>
        <v>15.894233333333332</v>
      </c>
      <c r="E20" s="61">
        <v>0</v>
      </c>
      <c r="F20" s="62">
        <v>0</v>
      </c>
      <c r="G20" s="62">
        <v>0</v>
      </c>
      <c r="H20" s="61">
        <v>0</v>
      </c>
      <c r="I20" s="62">
        <v>0</v>
      </c>
      <c r="J20" s="61">
        <v>0</v>
      </c>
      <c r="K20" s="62">
        <v>0</v>
      </c>
      <c r="L20" s="63">
        <f t="shared" si="1"/>
        <v>15.894233333333332</v>
      </c>
    </row>
    <row r="21" spans="1:12" s="56" customFormat="1" ht="25.5" customHeight="1">
      <c r="A21" s="57">
        <v>13</v>
      </c>
      <c r="B21" s="58" t="s">
        <v>159</v>
      </c>
      <c r="C21" s="59">
        <v>19412</v>
      </c>
      <c r="D21" s="60">
        <f t="shared" si="0"/>
        <v>0.6470666666666667</v>
      </c>
      <c r="E21" s="61">
        <v>0</v>
      </c>
      <c r="F21" s="62">
        <v>0</v>
      </c>
      <c r="G21" s="62">
        <v>0</v>
      </c>
      <c r="H21" s="61">
        <v>0</v>
      </c>
      <c r="I21" s="62">
        <v>0</v>
      </c>
      <c r="J21" s="61">
        <v>0</v>
      </c>
      <c r="K21" s="62">
        <v>0</v>
      </c>
      <c r="L21" s="63">
        <f t="shared" si="1"/>
        <v>0.6470666666666667</v>
      </c>
    </row>
    <row r="22" spans="1:12" s="56" customFormat="1" ht="12.75">
      <c r="A22" s="57">
        <v>14</v>
      </c>
      <c r="B22" s="58" t="s">
        <v>160</v>
      </c>
      <c r="C22" s="59">
        <v>1062</v>
      </c>
      <c r="D22" s="60">
        <f t="shared" si="0"/>
        <v>0.0354</v>
      </c>
      <c r="E22" s="61">
        <v>0</v>
      </c>
      <c r="F22" s="62">
        <v>0</v>
      </c>
      <c r="G22" s="62">
        <v>0</v>
      </c>
      <c r="H22" s="61">
        <v>0</v>
      </c>
      <c r="I22" s="62">
        <v>0</v>
      </c>
      <c r="J22" s="61">
        <v>0</v>
      </c>
      <c r="K22" s="62">
        <v>0</v>
      </c>
      <c r="L22" s="63">
        <f t="shared" si="1"/>
        <v>0.0354</v>
      </c>
    </row>
    <row r="23" spans="1:12" s="56" customFormat="1" ht="12.75">
      <c r="A23" s="57">
        <v>15</v>
      </c>
      <c r="B23" s="58" t="s">
        <v>161</v>
      </c>
      <c r="C23" s="59">
        <v>5423</v>
      </c>
      <c r="D23" s="60">
        <f t="shared" si="0"/>
        <v>0.18076666666666666</v>
      </c>
      <c r="E23" s="61">
        <v>0</v>
      </c>
      <c r="F23" s="62">
        <v>0</v>
      </c>
      <c r="G23" s="62">
        <v>0</v>
      </c>
      <c r="H23" s="61">
        <v>0</v>
      </c>
      <c r="I23" s="62">
        <v>0</v>
      </c>
      <c r="J23" s="61">
        <v>0</v>
      </c>
      <c r="K23" s="62">
        <v>0</v>
      </c>
      <c r="L23" s="63">
        <f t="shared" si="1"/>
        <v>0.18076666666666666</v>
      </c>
    </row>
    <row r="24" spans="1:12" s="56" customFormat="1" ht="12.75">
      <c r="A24" s="57">
        <v>16</v>
      </c>
      <c r="B24" s="58" t="s">
        <v>162</v>
      </c>
      <c r="C24" s="59">
        <v>5000</v>
      </c>
      <c r="D24" s="60">
        <f t="shared" si="0"/>
        <v>0.16666666666666669</v>
      </c>
      <c r="E24" s="61">
        <v>0</v>
      </c>
      <c r="F24" s="62">
        <v>0</v>
      </c>
      <c r="G24" s="62">
        <v>0</v>
      </c>
      <c r="H24" s="61">
        <v>0</v>
      </c>
      <c r="I24" s="62">
        <v>0</v>
      </c>
      <c r="J24" s="61">
        <v>0</v>
      </c>
      <c r="K24" s="62">
        <v>0</v>
      </c>
      <c r="L24" s="63">
        <f t="shared" si="1"/>
        <v>0.16666666666666669</v>
      </c>
    </row>
    <row r="25" spans="1:12" s="64" customFormat="1" ht="12.75">
      <c r="A25" s="230" t="s">
        <v>163</v>
      </c>
      <c r="B25" s="231"/>
      <c r="C25" s="52">
        <f aca="true" t="shared" si="2" ref="C25:L25">SUM(C9:C24)</f>
        <v>1713830</v>
      </c>
      <c r="D25" s="65">
        <f t="shared" si="2"/>
        <v>57.12766666666666</v>
      </c>
      <c r="E25" s="52">
        <f t="shared" si="2"/>
        <v>0</v>
      </c>
      <c r="F25" s="66">
        <f t="shared" si="2"/>
        <v>0</v>
      </c>
      <c r="G25" s="66">
        <f t="shared" si="2"/>
        <v>0</v>
      </c>
      <c r="H25" s="54">
        <f t="shared" si="2"/>
        <v>0</v>
      </c>
      <c r="I25" s="67">
        <f t="shared" si="2"/>
        <v>0</v>
      </c>
      <c r="J25" s="54">
        <f t="shared" si="2"/>
        <v>0</v>
      </c>
      <c r="K25" s="67">
        <f t="shared" si="2"/>
        <v>0</v>
      </c>
      <c r="L25" s="68">
        <f t="shared" si="2"/>
        <v>57.12766666666666</v>
      </c>
    </row>
    <row r="26" spans="1:12" s="64" customFormat="1" ht="12.75">
      <c r="A26" s="69"/>
      <c r="B26" s="69"/>
      <c r="C26" s="70"/>
      <c r="D26" s="71"/>
      <c r="E26" s="69"/>
      <c r="F26" s="72"/>
      <c r="G26" s="72"/>
      <c r="H26" s="73"/>
      <c r="I26" s="74"/>
      <c r="J26" s="73"/>
      <c r="K26" s="74"/>
      <c r="L26" s="74"/>
    </row>
    <row r="27" spans="1:10" s="75" customFormat="1" ht="23.25" customHeight="1">
      <c r="A27" s="76" t="s">
        <v>164</v>
      </c>
      <c r="B27" s="239" t="s">
        <v>165</v>
      </c>
      <c r="C27" s="239"/>
      <c r="D27" s="239"/>
      <c r="E27" s="239"/>
      <c r="F27" s="239"/>
      <c r="G27" s="239"/>
      <c r="H27" s="239"/>
      <c r="I27" s="239"/>
      <c r="J27" s="239"/>
    </row>
    <row r="28" s="77" customFormat="1" ht="12.75">
      <c r="B28" s="78"/>
    </row>
    <row r="29" spans="1:9" s="77" customFormat="1" ht="12.75" customHeight="1">
      <c r="A29" s="240" t="s">
        <v>131</v>
      </c>
      <c r="B29" s="237" t="s">
        <v>132</v>
      </c>
      <c r="C29" s="235" t="s">
        <v>133</v>
      </c>
      <c r="D29" s="236"/>
      <c r="E29" s="235" t="s">
        <v>135</v>
      </c>
      <c r="F29" s="236"/>
      <c r="G29" s="235" t="s">
        <v>136</v>
      </c>
      <c r="H29" s="236"/>
      <c r="I29" s="237" t="s">
        <v>166</v>
      </c>
    </row>
    <row r="30" spans="1:9" s="77" customFormat="1" ht="140.25" customHeight="1">
      <c r="A30" s="241"/>
      <c r="B30" s="238"/>
      <c r="C30" s="55" t="s">
        <v>167</v>
      </c>
      <c r="D30" s="55" t="s">
        <v>168</v>
      </c>
      <c r="E30" s="55" t="s">
        <v>169</v>
      </c>
      <c r="F30" s="55" t="s">
        <v>170</v>
      </c>
      <c r="G30" s="55" t="s">
        <v>171</v>
      </c>
      <c r="H30" s="55" t="s">
        <v>172</v>
      </c>
      <c r="I30" s="238"/>
    </row>
    <row r="31" spans="1:9" s="77" customFormat="1" ht="12.75">
      <c r="A31" s="79">
        <v>1</v>
      </c>
      <c r="B31" s="80" t="s">
        <v>173</v>
      </c>
      <c r="C31" s="81">
        <v>51065</v>
      </c>
      <c r="D31" s="60">
        <f>+(C31/3000000*100)</f>
        <v>1.7021666666666668</v>
      </c>
      <c r="E31" s="61">
        <v>0</v>
      </c>
      <c r="F31" s="82">
        <v>0</v>
      </c>
      <c r="G31" s="83">
        <v>0</v>
      </c>
      <c r="H31" s="82">
        <v>0</v>
      </c>
      <c r="I31" s="84">
        <f>SUM(D31)</f>
        <v>1.7021666666666668</v>
      </c>
    </row>
    <row r="32" spans="1:9" s="77" customFormat="1" ht="12.75">
      <c r="A32" s="235" t="s">
        <v>163</v>
      </c>
      <c r="B32" s="236"/>
      <c r="C32" s="85">
        <f>SUM(C31:C31)</f>
        <v>51065</v>
      </c>
      <c r="D32" s="68">
        <f>SUM(D31:D31)</f>
        <v>1.7021666666666668</v>
      </c>
      <c r="E32" s="86">
        <f>SUM(E31)</f>
        <v>0</v>
      </c>
      <c r="F32" s="87">
        <f>SUM(F31)</f>
        <v>0</v>
      </c>
      <c r="G32" s="86">
        <f>SUM(G31)</f>
        <v>0</v>
      </c>
      <c r="H32" s="87">
        <f>SUM(H31)</f>
        <v>0</v>
      </c>
      <c r="I32" s="87">
        <f>SUM(I31)</f>
        <v>1.7021666666666668</v>
      </c>
    </row>
    <row r="34" spans="1:10" ht="23.25" customHeight="1">
      <c r="A34" s="88" t="s">
        <v>174</v>
      </c>
      <c r="B34" s="242" t="s">
        <v>175</v>
      </c>
      <c r="C34" s="242"/>
      <c r="D34" s="242"/>
      <c r="E34" s="242"/>
      <c r="F34" s="242"/>
      <c r="G34" s="242"/>
      <c r="H34" s="242"/>
      <c r="I34" s="242"/>
      <c r="J34" s="242"/>
    </row>
    <row r="35" spans="1:10" ht="12.75">
      <c r="A35" s="77"/>
      <c r="B35" s="78"/>
      <c r="C35" s="77"/>
      <c r="D35" s="77"/>
      <c r="E35" s="77"/>
      <c r="F35" s="77"/>
      <c r="G35" s="77"/>
      <c r="H35" s="77"/>
      <c r="I35" s="77"/>
      <c r="J35" s="77"/>
    </row>
    <row r="36" spans="1:10" ht="12.75">
      <c r="A36" s="240" t="s">
        <v>131</v>
      </c>
      <c r="B36" s="237" t="s">
        <v>132</v>
      </c>
      <c r="C36" s="235" t="s">
        <v>133</v>
      </c>
      <c r="D36" s="236"/>
      <c r="E36" s="235" t="s">
        <v>135</v>
      </c>
      <c r="F36" s="236"/>
      <c r="G36" s="235" t="s">
        <v>136</v>
      </c>
      <c r="H36" s="236"/>
      <c r="I36" s="243" t="s">
        <v>166</v>
      </c>
      <c r="J36" s="244"/>
    </row>
    <row r="37" spans="1:10" ht="140.25" customHeight="1">
      <c r="A37" s="241"/>
      <c r="B37" s="238"/>
      <c r="C37" s="55" t="s">
        <v>167</v>
      </c>
      <c r="D37" s="55" t="s">
        <v>168</v>
      </c>
      <c r="E37" s="55" t="s">
        <v>169</v>
      </c>
      <c r="F37" s="55" t="s">
        <v>170</v>
      </c>
      <c r="G37" s="55" t="s">
        <v>171</v>
      </c>
      <c r="H37" s="55" t="s">
        <v>172</v>
      </c>
      <c r="I37" s="245"/>
      <c r="J37" s="246"/>
    </row>
    <row r="38" spans="1:10" ht="12.75" customHeight="1">
      <c r="A38" s="57">
        <v>1</v>
      </c>
      <c r="B38" s="247" t="s">
        <v>176</v>
      </c>
      <c r="C38" s="248"/>
      <c r="D38" s="248"/>
      <c r="E38" s="248"/>
      <c r="F38" s="248"/>
      <c r="G38" s="248"/>
      <c r="H38" s="248"/>
      <c r="I38" s="248"/>
      <c r="J38" s="249"/>
    </row>
    <row r="39" spans="1:10" ht="12.75" customHeight="1">
      <c r="A39" s="57">
        <v>2</v>
      </c>
      <c r="B39" s="250"/>
      <c r="C39" s="251"/>
      <c r="D39" s="251"/>
      <c r="E39" s="251"/>
      <c r="F39" s="251"/>
      <c r="G39" s="251"/>
      <c r="H39" s="251"/>
      <c r="I39" s="251"/>
      <c r="J39" s="252"/>
    </row>
    <row r="40" spans="1:10" ht="12.75">
      <c r="A40" s="235" t="s">
        <v>163</v>
      </c>
      <c r="B40" s="236"/>
      <c r="C40" s="89">
        <f>SUM(C36:C39)</f>
        <v>0</v>
      </c>
      <c r="D40" s="67">
        <f>SUM(D36:D39)</f>
        <v>0</v>
      </c>
      <c r="E40" s="89">
        <f>SUM(E36:E39)</f>
        <v>0</v>
      </c>
      <c r="F40" s="67">
        <f>SUM(F36:F39)</f>
        <v>0</v>
      </c>
      <c r="G40" s="67"/>
      <c r="H40" s="89">
        <f>SUM(H36:H39)</f>
        <v>0</v>
      </c>
      <c r="I40" s="253">
        <f>SUM(I36:I39)</f>
        <v>0</v>
      </c>
      <c r="J40" s="254"/>
    </row>
    <row r="42" spans="1:7" ht="12.75">
      <c r="A42" s="90" t="s">
        <v>177</v>
      </c>
      <c r="B42" s="90"/>
      <c r="C42" s="91"/>
      <c r="D42" s="90"/>
      <c r="E42" s="90"/>
      <c r="F42" s="90"/>
      <c r="G42" s="90"/>
    </row>
    <row r="43" spans="1:7" ht="12.75">
      <c r="A43" s="90"/>
      <c r="B43" s="90"/>
      <c r="C43" s="91"/>
      <c r="D43" s="90"/>
      <c r="E43" s="90"/>
      <c r="F43" s="90"/>
      <c r="G43" s="90"/>
    </row>
    <row r="44" spans="1:8" ht="51" customHeight="1">
      <c r="A44" s="92" t="s">
        <v>178</v>
      </c>
      <c r="B44" s="93" t="s">
        <v>179</v>
      </c>
      <c r="C44" s="94" t="s">
        <v>180</v>
      </c>
      <c r="D44" s="94" t="s">
        <v>181</v>
      </c>
      <c r="E44" s="255" t="s">
        <v>182</v>
      </c>
      <c r="F44" s="256"/>
      <c r="G44" s="256"/>
      <c r="H44" s="257"/>
    </row>
    <row r="45" spans="1:8" ht="12.75" customHeight="1">
      <c r="A45" s="57">
        <v>1</v>
      </c>
      <c r="B45" s="247" t="s">
        <v>183</v>
      </c>
      <c r="C45" s="248"/>
      <c r="D45" s="248"/>
      <c r="E45" s="248"/>
      <c r="F45" s="248"/>
      <c r="G45" s="248"/>
      <c r="H45" s="249"/>
    </row>
    <row r="46" spans="1:8" ht="12.75" customHeight="1">
      <c r="A46" s="57">
        <v>2</v>
      </c>
      <c r="B46" s="250"/>
      <c r="C46" s="251"/>
      <c r="D46" s="251"/>
      <c r="E46" s="251"/>
      <c r="F46" s="251"/>
      <c r="G46" s="251"/>
      <c r="H46" s="252"/>
    </row>
    <row r="47" spans="1:8" ht="12.75">
      <c r="A47" s="258" t="s">
        <v>163</v>
      </c>
      <c r="B47" s="259"/>
      <c r="C47" s="259"/>
      <c r="D47" s="259"/>
      <c r="E47" s="259"/>
      <c r="F47" s="259"/>
      <c r="G47" s="259"/>
      <c r="H47" s="260"/>
    </row>
    <row r="48" ht="12.75">
      <c r="B48" s="41"/>
    </row>
    <row r="49" spans="1:7" ht="12.75">
      <c r="A49" s="90" t="s">
        <v>184</v>
      </c>
      <c r="B49" s="90"/>
      <c r="C49" s="91"/>
      <c r="D49" s="90"/>
      <c r="E49" s="90"/>
      <c r="F49" s="90"/>
      <c r="G49" s="90"/>
    </row>
    <row r="50" spans="1:7" ht="12.75">
      <c r="A50" s="90"/>
      <c r="B50" s="90"/>
      <c r="C50" s="91"/>
      <c r="D50" s="90"/>
      <c r="E50" s="90"/>
      <c r="F50" s="90"/>
      <c r="G50" s="90"/>
    </row>
    <row r="51" spans="1:8" ht="89.25" customHeight="1">
      <c r="A51" s="92" t="s">
        <v>178</v>
      </c>
      <c r="B51" s="96" t="s">
        <v>185</v>
      </c>
      <c r="C51" s="95" t="s">
        <v>186</v>
      </c>
      <c r="D51" s="97" t="s">
        <v>187</v>
      </c>
      <c r="E51" s="255" t="s">
        <v>188</v>
      </c>
      <c r="F51" s="256"/>
      <c r="G51" s="256"/>
      <c r="H51" s="257"/>
    </row>
    <row r="52" spans="1:8" ht="12.75" customHeight="1">
      <c r="A52" s="57">
        <v>1</v>
      </c>
      <c r="B52" s="247" t="s">
        <v>183</v>
      </c>
      <c r="C52" s="248"/>
      <c r="D52" s="248"/>
      <c r="E52" s="248"/>
      <c r="F52" s="248"/>
      <c r="G52" s="248"/>
      <c r="H52" s="249"/>
    </row>
    <row r="53" spans="1:8" ht="12.75" customHeight="1">
      <c r="A53" s="57">
        <v>2</v>
      </c>
      <c r="B53" s="250"/>
      <c r="C53" s="251"/>
      <c r="D53" s="251"/>
      <c r="E53" s="251"/>
      <c r="F53" s="251"/>
      <c r="G53" s="251"/>
      <c r="H53" s="252"/>
    </row>
    <row r="54" spans="1:8" ht="12.75">
      <c r="A54" s="258" t="s">
        <v>163</v>
      </c>
      <c r="B54" s="259"/>
      <c r="C54" s="259"/>
      <c r="D54" s="259"/>
      <c r="E54" s="259"/>
      <c r="F54" s="259"/>
      <c r="G54" s="259"/>
      <c r="H54" s="260"/>
    </row>
    <row r="55" ht="12.75">
      <c r="B55" s="41"/>
    </row>
    <row r="56" spans="1:7" ht="12.75">
      <c r="A56" s="90" t="s">
        <v>189</v>
      </c>
      <c r="B56" s="90"/>
      <c r="C56" s="90"/>
      <c r="D56" s="90"/>
      <c r="E56" s="90"/>
      <c r="F56" s="90"/>
      <c r="G56" s="90"/>
    </row>
    <row r="57" spans="1:7" ht="12.75">
      <c r="A57" s="90" t="s">
        <v>190</v>
      </c>
      <c r="B57" s="98"/>
      <c r="C57" s="90"/>
      <c r="D57" s="90"/>
      <c r="E57" s="90"/>
      <c r="F57" s="90"/>
      <c r="G57" s="90"/>
    </row>
    <row r="58" spans="1:7" ht="12.75">
      <c r="A58" s="90"/>
      <c r="B58" s="90"/>
      <c r="C58" s="90"/>
      <c r="D58" s="90"/>
      <c r="E58" s="90"/>
      <c r="F58" s="90"/>
      <c r="G58" s="90"/>
    </row>
    <row r="59" spans="1:8" ht="89.25" customHeight="1">
      <c r="A59" s="92" t="s">
        <v>178</v>
      </c>
      <c r="B59" s="96" t="s">
        <v>191</v>
      </c>
      <c r="C59" s="95" t="s">
        <v>192</v>
      </c>
      <c r="D59" s="97" t="s">
        <v>187</v>
      </c>
      <c r="E59" s="255" t="s">
        <v>188</v>
      </c>
      <c r="F59" s="256"/>
      <c r="G59" s="256"/>
      <c r="H59" s="257"/>
    </row>
    <row r="60" spans="1:8" ht="12.75" customHeight="1">
      <c r="A60" s="57">
        <v>1</v>
      </c>
      <c r="B60" s="247" t="s">
        <v>183</v>
      </c>
      <c r="C60" s="248"/>
      <c r="D60" s="248"/>
      <c r="E60" s="248"/>
      <c r="F60" s="248"/>
      <c r="G60" s="248"/>
      <c r="H60" s="249"/>
    </row>
    <row r="61" spans="1:8" ht="12.75" customHeight="1">
      <c r="A61" s="57">
        <v>2</v>
      </c>
      <c r="B61" s="250"/>
      <c r="C61" s="251"/>
      <c r="D61" s="251"/>
      <c r="E61" s="251"/>
      <c r="F61" s="251"/>
      <c r="G61" s="251"/>
      <c r="H61" s="252"/>
    </row>
    <row r="62" spans="1:8" ht="12.75">
      <c r="A62" s="258" t="s">
        <v>163</v>
      </c>
      <c r="B62" s="259"/>
      <c r="C62" s="259"/>
      <c r="D62" s="259"/>
      <c r="E62" s="259"/>
      <c r="F62" s="259"/>
      <c r="G62" s="259"/>
      <c r="H62" s="260"/>
    </row>
    <row r="63" ht="12.75">
      <c r="B63" s="41"/>
    </row>
  </sheetData>
  <sheetProtection/>
  <mergeCells count="36">
    <mergeCell ref="E51:H51"/>
    <mergeCell ref="B52:H53"/>
    <mergeCell ref="A54:H54"/>
    <mergeCell ref="E59:H59"/>
    <mergeCell ref="B60:H61"/>
    <mergeCell ref="A62:H62"/>
    <mergeCell ref="B38:J39"/>
    <mergeCell ref="A40:B40"/>
    <mergeCell ref="I40:J40"/>
    <mergeCell ref="E44:H44"/>
    <mergeCell ref="B45:H46"/>
    <mergeCell ref="A47:H47"/>
    <mergeCell ref="A32:B32"/>
    <mergeCell ref="B34:J34"/>
    <mergeCell ref="A36:A37"/>
    <mergeCell ref="B36:B37"/>
    <mergeCell ref="C36:D36"/>
    <mergeCell ref="E36:F36"/>
    <mergeCell ref="G36:H36"/>
    <mergeCell ref="I36:J37"/>
    <mergeCell ref="J7:K7"/>
    <mergeCell ref="L7:L8"/>
    <mergeCell ref="A25:B25"/>
    <mergeCell ref="B27:J27"/>
    <mergeCell ref="A29:A30"/>
    <mergeCell ref="B29:B30"/>
    <mergeCell ref="C29:D29"/>
    <mergeCell ref="E29:F29"/>
    <mergeCell ref="G29:H29"/>
    <mergeCell ref="I29:I30"/>
    <mergeCell ref="A3:D3"/>
    <mergeCell ref="A7:A8"/>
    <mergeCell ref="B7:B8"/>
    <mergeCell ref="C7:D7"/>
    <mergeCell ref="E7:G7"/>
    <mergeCell ref="H7:I7"/>
  </mergeCells>
  <printOptions horizontalCentered="1"/>
  <pageMargins left="0.1968503937007874" right="0.1968503937007874" top="0.4330708661417323" bottom="0.2755905511811024" header="0.15748031496062992" footer="0.15748031496062992"/>
  <pageSetup fitToHeight="115" horizontalDpi="600" verticalDpi="600" orientation="landscape" paperSize="9" scale="66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B3" sqref="B3:I3"/>
    </sheetView>
  </sheetViews>
  <sheetFormatPr defaultColWidth="9.140625" defaultRowHeight="12.75"/>
  <cols>
    <col min="1" max="1" width="9.00390625" style="0" customWidth="1"/>
    <col min="2" max="2" width="33.7109375" style="0" customWidth="1"/>
    <col min="3" max="3" width="9.7109375" style="0" customWidth="1"/>
    <col min="4" max="4" width="9.57421875" style="0" customWidth="1"/>
    <col min="5" max="5" width="9.421875" style="0" customWidth="1"/>
    <col min="6" max="6" width="10.140625" style="0" customWidth="1"/>
    <col min="7" max="7" width="11.57421875" style="0" customWidth="1"/>
    <col min="8" max="8" width="8.28125" style="0" customWidth="1"/>
    <col min="9" max="9" width="7.28125" style="0" customWidth="1"/>
  </cols>
  <sheetData>
    <row r="1" spans="1:9" ht="12.75">
      <c r="A1" s="225" t="s">
        <v>193</v>
      </c>
      <c r="B1" s="225"/>
      <c r="C1" s="225"/>
      <c r="D1" s="225"/>
      <c r="E1" s="225"/>
      <c r="F1" s="225"/>
      <c r="G1" s="225"/>
      <c r="H1" s="225"/>
      <c r="I1" s="225"/>
    </row>
    <row r="2" spans="1:9" ht="12.75">
      <c r="A2" s="99" t="s">
        <v>128</v>
      </c>
      <c r="B2" s="100"/>
      <c r="C2" s="261"/>
      <c r="D2" s="262"/>
      <c r="E2" s="263" t="s">
        <v>4</v>
      </c>
      <c r="F2" s="264"/>
      <c r="G2" s="264"/>
      <c r="H2" s="264"/>
      <c r="I2" s="265"/>
    </row>
    <row r="3" spans="1:9" ht="31.5" customHeight="1">
      <c r="A3" s="101" t="s">
        <v>194</v>
      </c>
      <c r="B3" s="266" t="s">
        <v>195</v>
      </c>
      <c r="C3" s="266"/>
      <c r="D3" s="266"/>
      <c r="E3" s="266"/>
      <c r="F3" s="266"/>
      <c r="G3" s="266"/>
      <c r="H3" s="266"/>
      <c r="I3" s="267"/>
    </row>
    <row r="4" spans="1:9" ht="12.75">
      <c r="A4" s="102"/>
      <c r="B4" s="47"/>
      <c r="C4" s="45"/>
      <c r="D4" s="45"/>
      <c r="E4" s="103"/>
      <c r="F4" s="103"/>
      <c r="G4" s="103"/>
      <c r="H4" s="104"/>
      <c r="I4" s="104"/>
    </row>
    <row r="5" spans="1:9" ht="31.5" customHeight="1">
      <c r="A5" s="268" t="s">
        <v>196</v>
      </c>
      <c r="B5" s="268" t="s">
        <v>197</v>
      </c>
      <c r="C5" s="270" t="s">
        <v>198</v>
      </c>
      <c r="D5" s="271"/>
      <c r="E5" s="272"/>
      <c r="F5" s="268" t="s">
        <v>199</v>
      </c>
      <c r="G5" s="273" t="s">
        <v>200</v>
      </c>
      <c r="H5" s="274"/>
      <c r="I5" s="275"/>
    </row>
    <row r="6" spans="1:9" ht="51" customHeight="1">
      <c r="A6" s="269"/>
      <c r="B6" s="269"/>
      <c r="C6" s="107" t="s">
        <v>201</v>
      </c>
      <c r="D6" s="106" t="s">
        <v>202</v>
      </c>
      <c r="E6" s="105" t="s">
        <v>203</v>
      </c>
      <c r="F6" s="269"/>
      <c r="G6" s="108" t="s">
        <v>204</v>
      </c>
      <c r="H6" s="276" t="s">
        <v>205</v>
      </c>
      <c r="I6" s="277"/>
    </row>
    <row r="7" spans="1:9" ht="25.5" customHeight="1">
      <c r="A7" s="109" t="s">
        <v>206</v>
      </c>
      <c r="B7" s="110" t="s">
        <v>207</v>
      </c>
      <c r="C7" s="111"/>
      <c r="D7" s="111"/>
      <c r="E7" s="112"/>
      <c r="F7" s="113"/>
      <c r="G7" s="113"/>
      <c r="H7" s="278"/>
      <c r="I7" s="279"/>
    </row>
    <row r="8" spans="1:9" ht="12.75">
      <c r="A8" s="114" t="s">
        <v>118</v>
      </c>
      <c r="B8" s="115" t="s">
        <v>208</v>
      </c>
      <c r="C8" s="116"/>
      <c r="D8" s="116"/>
      <c r="E8" s="116"/>
      <c r="F8" s="117"/>
      <c r="G8" s="117"/>
      <c r="H8" s="280"/>
      <c r="I8" s="281"/>
    </row>
    <row r="9" spans="1:9" ht="12.75">
      <c r="A9" s="118" t="s">
        <v>209</v>
      </c>
      <c r="B9" s="119" t="s">
        <v>210</v>
      </c>
      <c r="C9" s="112"/>
      <c r="D9" s="112"/>
      <c r="E9" s="112"/>
      <c r="F9" s="113"/>
      <c r="G9" s="113"/>
      <c r="H9" s="282"/>
      <c r="I9" s="283"/>
    </row>
    <row r="10" spans="1:9" ht="25.5" customHeight="1">
      <c r="A10" s="122" t="s">
        <v>211</v>
      </c>
      <c r="B10" s="119" t="s">
        <v>212</v>
      </c>
      <c r="C10" s="112"/>
      <c r="D10" s="112"/>
      <c r="E10" s="112"/>
      <c r="F10" s="113"/>
      <c r="G10" s="113"/>
      <c r="H10" s="282"/>
      <c r="I10" s="283"/>
    </row>
    <row r="11" spans="1:9" ht="12.75">
      <c r="A11" s="118" t="s">
        <v>213</v>
      </c>
      <c r="B11" s="119" t="s">
        <v>214</v>
      </c>
      <c r="C11" s="112"/>
      <c r="D11" s="112"/>
      <c r="E11" s="112"/>
      <c r="F11" s="113"/>
      <c r="G11" s="113"/>
      <c r="H11" s="282"/>
      <c r="I11" s="283"/>
    </row>
    <row r="12" spans="1:9" ht="12.75">
      <c r="A12" s="118" t="s">
        <v>215</v>
      </c>
      <c r="B12" s="119" t="s">
        <v>216</v>
      </c>
      <c r="C12" s="112"/>
      <c r="D12" s="112"/>
      <c r="E12" s="112"/>
      <c r="F12" s="113"/>
      <c r="G12" s="113"/>
      <c r="H12" s="282"/>
      <c r="I12" s="283"/>
    </row>
    <row r="13" spans="1:9" ht="12.75">
      <c r="A13" s="123" t="s">
        <v>217</v>
      </c>
      <c r="B13" s="124" t="s">
        <v>218</v>
      </c>
      <c r="C13" s="125"/>
      <c r="D13" s="112"/>
      <c r="E13" s="112"/>
      <c r="F13" s="113"/>
      <c r="G13" s="113"/>
      <c r="H13" s="282"/>
      <c r="I13" s="283"/>
    </row>
    <row r="14" spans="1:9" ht="12.75">
      <c r="A14" s="284" t="s">
        <v>219</v>
      </c>
      <c r="B14" s="261"/>
      <c r="C14" s="126">
        <f>SUM(C9:C13)</f>
        <v>0</v>
      </c>
      <c r="D14" s="126">
        <f>SUM(D9:D13)</f>
        <v>0</v>
      </c>
      <c r="E14" s="126">
        <f>SUM(E9:E13)</f>
        <v>0</v>
      </c>
      <c r="F14" s="127">
        <f>SUM(F9:F13)</f>
        <v>0</v>
      </c>
      <c r="G14" s="127">
        <f>SUM(D14*100/730592471)</f>
        <v>0</v>
      </c>
      <c r="H14" s="285" t="s">
        <v>220</v>
      </c>
      <c r="I14" s="286"/>
    </row>
    <row r="15" spans="1:9" ht="12.75">
      <c r="A15" s="114" t="s">
        <v>120</v>
      </c>
      <c r="B15" s="110" t="s">
        <v>221</v>
      </c>
      <c r="C15" s="111"/>
      <c r="D15" s="111"/>
      <c r="E15" s="111"/>
      <c r="F15" s="128"/>
      <c r="G15" s="128"/>
      <c r="H15" s="278"/>
      <c r="I15" s="279"/>
    </row>
    <row r="16" spans="1:9" ht="25.5" customHeight="1">
      <c r="A16" s="122" t="s">
        <v>209</v>
      </c>
      <c r="B16" s="119" t="s">
        <v>222</v>
      </c>
      <c r="C16" s="112"/>
      <c r="D16" s="112"/>
      <c r="E16" s="112"/>
      <c r="F16" s="113"/>
      <c r="G16" s="113"/>
      <c r="H16" s="287"/>
      <c r="I16" s="288"/>
    </row>
    <row r="17" spans="1:9" ht="12.75">
      <c r="A17" s="122" t="s">
        <v>211</v>
      </c>
      <c r="B17" s="119" t="s">
        <v>223</v>
      </c>
      <c r="C17" s="112"/>
      <c r="D17" s="112"/>
      <c r="E17" s="112"/>
      <c r="F17" s="113"/>
      <c r="G17" s="113"/>
      <c r="H17" s="287"/>
      <c r="I17" s="288"/>
    </row>
    <row r="18" spans="1:9" ht="12.75">
      <c r="A18" s="118" t="s">
        <v>213</v>
      </c>
      <c r="B18" s="119" t="s">
        <v>224</v>
      </c>
      <c r="C18" s="112"/>
      <c r="D18" s="112"/>
      <c r="E18" s="112"/>
      <c r="F18" s="113"/>
      <c r="G18" s="113"/>
      <c r="H18" s="287"/>
      <c r="I18" s="288"/>
    </row>
    <row r="19" spans="1:9" ht="12.75">
      <c r="A19" s="118" t="s">
        <v>215</v>
      </c>
      <c r="B19" s="124" t="s">
        <v>225</v>
      </c>
      <c r="C19" s="112"/>
      <c r="D19" s="112"/>
      <c r="E19" s="112"/>
      <c r="F19" s="113"/>
      <c r="G19" s="113"/>
      <c r="H19" s="287"/>
      <c r="I19" s="288"/>
    </row>
    <row r="20" spans="1:9" ht="12.75">
      <c r="A20" s="284" t="s">
        <v>226</v>
      </c>
      <c r="B20" s="261"/>
      <c r="C20" s="126">
        <f>SUM(C16:C19)</f>
        <v>0</v>
      </c>
      <c r="D20" s="126">
        <f>SUM(D15:D19)</f>
        <v>0</v>
      </c>
      <c r="E20" s="126">
        <f>SUM(E15:E19)</f>
        <v>0</v>
      </c>
      <c r="F20" s="127">
        <f>SUM(D20*100/730580453)</f>
        <v>0</v>
      </c>
      <c r="G20" s="127">
        <f>SUM(G16:G19)</f>
        <v>0</v>
      </c>
      <c r="H20" s="285" t="s">
        <v>220</v>
      </c>
      <c r="I20" s="286"/>
    </row>
    <row r="21" spans="1:9" ht="12.75">
      <c r="A21" s="273" t="s">
        <v>227</v>
      </c>
      <c r="B21" s="275"/>
      <c r="C21" s="129">
        <f>+(C14+C20)</f>
        <v>0</v>
      </c>
      <c r="D21" s="129">
        <f>+(D14+D20)</f>
        <v>0</v>
      </c>
      <c r="E21" s="129">
        <f>+(E14+E20)</f>
        <v>0</v>
      </c>
      <c r="F21" s="130">
        <f>SUM(F14+F20)</f>
        <v>0</v>
      </c>
      <c r="G21" s="131">
        <f>SUM(G20+G14)</f>
        <v>0</v>
      </c>
      <c r="H21" s="289" t="s">
        <v>220</v>
      </c>
      <c r="I21" s="290"/>
    </row>
    <row r="22" spans="1:9" ht="12.75">
      <c r="A22" s="132" t="s">
        <v>228</v>
      </c>
      <c r="B22" s="133" t="s">
        <v>229</v>
      </c>
      <c r="C22" s="111"/>
      <c r="D22" s="111"/>
      <c r="E22" s="111"/>
      <c r="F22" s="128"/>
      <c r="G22" s="134"/>
      <c r="H22" s="291"/>
      <c r="I22" s="292"/>
    </row>
    <row r="23" spans="1:9" ht="12.75">
      <c r="A23" s="135" t="s">
        <v>118</v>
      </c>
      <c r="B23" s="116" t="s">
        <v>224</v>
      </c>
      <c r="C23" s="112"/>
      <c r="D23" s="112"/>
      <c r="E23" s="112"/>
      <c r="F23" s="113"/>
      <c r="G23" s="136"/>
      <c r="H23" s="293"/>
      <c r="I23" s="294"/>
    </row>
    <row r="24" spans="1:9" ht="12.75">
      <c r="A24" s="120" t="s">
        <v>209</v>
      </c>
      <c r="B24" s="139" t="s">
        <v>230</v>
      </c>
      <c r="C24" s="112"/>
      <c r="D24" s="112"/>
      <c r="E24" s="112"/>
      <c r="F24" s="113"/>
      <c r="G24" s="113"/>
      <c r="H24" s="293"/>
      <c r="I24" s="294"/>
    </row>
    <row r="25" spans="1:9" ht="12.75">
      <c r="A25" s="140" t="s">
        <v>211</v>
      </c>
      <c r="B25" s="139" t="s">
        <v>216</v>
      </c>
      <c r="C25" s="112"/>
      <c r="D25" s="112"/>
      <c r="E25" s="112"/>
      <c r="F25" s="113"/>
      <c r="G25" s="113"/>
      <c r="H25" s="293"/>
      <c r="I25" s="294"/>
    </row>
    <row r="26" spans="1:9" ht="25.5" customHeight="1">
      <c r="A26" s="138" t="s">
        <v>213</v>
      </c>
      <c r="B26" s="141" t="s">
        <v>212</v>
      </c>
      <c r="C26" s="142"/>
      <c r="D26" s="142"/>
      <c r="E26" s="142"/>
      <c r="F26" s="143"/>
      <c r="G26" s="143"/>
      <c r="H26" s="293"/>
      <c r="I26" s="294"/>
    </row>
    <row r="27" spans="1:9" ht="12.75">
      <c r="A27" s="120" t="s">
        <v>215</v>
      </c>
      <c r="B27" s="139" t="s">
        <v>231</v>
      </c>
      <c r="C27" s="112"/>
      <c r="D27" s="112"/>
      <c r="E27" s="112"/>
      <c r="F27" s="113"/>
      <c r="G27" s="113"/>
      <c r="H27" s="293"/>
      <c r="I27" s="294"/>
    </row>
    <row r="28" spans="1:9" ht="12.75">
      <c r="A28" s="120" t="s">
        <v>217</v>
      </c>
      <c r="B28" s="139" t="s">
        <v>232</v>
      </c>
      <c r="C28" s="112"/>
      <c r="D28" s="112"/>
      <c r="E28" s="112"/>
      <c r="F28" s="113"/>
      <c r="G28" s="113"/>
      <c r="H28" s="293"/>
      <c r="I28" s="294"/>
    </row>
    <row r="29" spans="1:9" ht="12.75">
      <c r="A29" s="120" t="s">
        <v>233</v>
      </c>
      <c r="B29" s="139" t="s">
        <v>234</v>
      </c>
      <c r="C29" s="112"/>
      <c r="D29" s="112"/>
      <c r="E29" s="112"/>
      <c r="F29" s="113"/>
      <c r="G29" s="113"/>
      <c r="H29" s="293"/>
      <c r="I29" s="294"/>
    </row>
    <row r="30" spans="1:9" ht="12.75">
      <c r="A30" s="120" t="s">
        <v>235</v>
      </c>
      <c r="B30" s="139" t="s">
        <v>236</v>
      </c>
      <c r="C30" s="112"/>
      <c r="D30" s="112"/>
      <c r="E30" s="112"/>
      <c r="F30" s="113"/>
      <c r="G30" s="113"/>
      <c r="H30" s="293"/>
      <c r="I30" s="294"/>
    </row>
    <row r="31" spans="1:9" ht="12.75">
      <c r="A31" s="144" t="s">
        <v>237</v>
      </c>
      <c r="B31" s="145" t="s">
        <v>225</v>
      </c>
      <c r="C31" s="125"/>
      <c r="D31" s="125"/>
      <c r="E31" s="125"/>
      <c r="F31" s="113"/>
      <c r="G31" s="113"/>
      <c r="H31" s="293"/>
      <c r="I31" s="294"/>
    </row>
    <row r="32" spans="1:9" ht="12.75">
      <c r="A32" s="284" t="s">
        <v>238</v>
      </c>
      <c r="B32" s="262"/>
      <c r="C32" s="126">
        <f>SUM(C24:C31)</f>
        <v>0</v>
      </c>
      <c r="D32" s="126">
        <f>SUM(D24:D31)</f>
        <v>0</v>
      </c>
      <c r="E32" s="126">
        <f>SUM(E24:E31)</f>
        <v>0</v>
      </c>
      <c r="F32" s="146">
        <f>SUM(F24:F31)</f>
        <v>0</v>
      </c>
      <c r="G32" s="146">
        <f>SUM(G24:G31)</f>
        <v>0</v>
      </c>
      <c r="H32" s="285" t="s">
        <v>220</v>
      </c>
      <c r="I32" s="286"/>
    </row>
    <row r="33" spans="1:9" ht="12.75">
      <c r="A33" s="147" t="s">
        <v>120</v>
      </c>
      <c r="B33" s="45" t="s">
        <v>239</v>
      </c>
      <c r="C33" s="111"/>
      <c r="D33" s="111"/>
      <c r="E33" s="111"/>
      <c r="F33" s="128"/>
      <c r="G33" s="128"/>
      <c r="H33" s="291"/>
      <c r="I33" s="292"/>
    </row>
    <row r="34" spans="1:9" ht="12.75">
      <c r="A34" s="118" t="s">
        <v>209</v>
      </c>
      <c r="B34" s="148" t="s">
        <v>223</v>
      </c>
      <c r="C34" s="149"/>
      <c r="D34" s="112"/>
      <c r="E34" s="112"/>
      <c r="F34" s="113"/>
      <c r="G34" s="113"/>
      <c r="H34" s="293"/>
      <c r="I34" s="294"/>
    </row>
    <row r="35" spans="1:9" ht="12.75">
      <c r="A35" s="118" t="s">
        <v>211</v>
      </c>
      <c r="B35" s="148" t="s">
        <v>240</v>
      </c>
      <c r="C35" s="112"/>
      <c r="D35" s="112"/>
      <c r="E35" s="112"/>
      <c r="F35" s="113"/>
      <c r="G35" s="113"/>
      <c r="H35" s="293"/>
      <c r="I35" s="294"/>
    </row>
    <row r="36" spans="1:9" ht="12.75">
      <c r="A36" s="118"/>
      <c r="B36" s="148"/>
      <c r="C36" s="112"/>
      <c r="D36" s="112"/>
      <c r="E36" s="112"/>
      <c r="F36" s="113"/>
      <c r="G36" s="113"/>
      <c r="H36" s="293"/>
      <c r="I36" s="294"/>
    </row>
    <row r="37" spans="1:9" ht="25.5" customHeight="1">
      <c r="A37" s="150" t="s">
        <v>241</v>
      </c>
      <c r="B37" s="151" t="s">
        <v>242</v>
      </c>
      <c r="C37" s="152"/>
      <c r="D37" s="142"/>
      <c r="E37" s="142"/>
      <c r="F37" s="143"/>
      <c r="G37" s="143"/>
      <c r="H37" s="293"/>
      <c r="I37" s="294"/>
    </row>
    <row r="38" spans="1:9" ht="38.25" customHeight="1">
      <c r="A38" s="137" t="s">
        <v>243</v>
      </c>
      <c r="B38" s="151" t="s">
        <v>244</v>
      </c>
      <c r="C38" s="142"/>
      <c r="D38" s="142"/>
      <c r="E38" s="142"/>
      <c r="F38" s="143"/>
      <c r="G38" s="143"/>
      <c r="H38" s="293"/>
      <c r="I38" s="294"/>
    </row>
    <row r="39" spans="1:9" ht="12.75">
      <c r="A39" s="121" t="s">
        <v>213</v>
      </c>
      <c r="B39" s="148" t="s">
        <v>225</v>
      </c>
      <c r="C39" s="112"/>
      <c r="D39" s="112"/>
      <c r="E39" s="112"/>
      <c r="F39" s="113"/>
      <c r="G39" s="113"/>
      <c r="H39" s="293"/>
      <c r="I39" s="294"/>
    </row>
    <row r="40" spans="1:9" ht="12.75">
      <c r="A40" s="121" t="s">
        <v>241</v>
      </c>
      <c r="B40" s="148" t="s">
        <v>245</v>
      </c>
      <c r="C40" s="112"/>
      <c r="D40" s="112"/>
      <c r="E40" s="112"/>
      <c r="F40" s="113"/>
      <c r="G40" s="143"/>
      <c r="H40" s="293"/>
      <c r="I40" s="294"/>
    </row>
    <row r="41" spans="1:9" ht="12.75">
      <c r="A41" s="123" t="s">
        <v>243</v>
      </c>
      <c r="B41" s="148" t="s">
        <v>246</v>
      </c>
      <c r="C41" s="112"/>
      <c r="D41" s="112"/>
      <c r="E41" s="112"/>
      <c r="F41" s="113"/>
      <c r="G41" s="113"/>
      <c r="H41" s="293"/>
      <c r="I41" s="294"/>
    </row>
    <row r="42" spans="1:9" ht="12.75">
      <c r="A42" s="284" t="s">
        <v>247</v>
      </c>
      <c r="B42" s="261"/>
      <c r="C42" s="126">
        <f>SUM(C34:C41)</f>
        <v>0</v>
      </c>
      <c r="D42" s="126">
        <f>SUM(D34:D41)</f>
        <v>0</v>
      </c>
      <c r="E42" s="126">
        <f>SUM(E34:E41)</f>
        <v>0</v>
      </c>
      <c r="F42" s="146">
        <f>SUM(F34:F41)</f>
        <v>0</v>
      </c>
      <c r="G42" s="146">
        <f>SUM(G34:G41)</f>
        <v>0</v>
      </c>
      <c r="H42" s="285" t="s">
        <v>220</v>
      </c>
      <c r="I42" s="286"/>
    </row>
    <row r="43" spans="1:9" ht="12.75">
      <c r="A43" s="284" t="s">
        <v>248</v>
      </c>
      <c r="B43" s="261"/>
      <c r="C43" s="126">
        <f>+(C32+C42)</f>
        <v>0</v>
      </c>
      <c r="D43" s="126">
        <f>+(D32+D42)</f>
        <v>0</v>
      </c>
      <c r="E43" s="126">
        <f>+(E32+E42)</f>
        <v>0</v>
      </c>
      <c r="F43" s="146">
        <f>+(F32+F42)</f>
        <v>0</v>
      </c>
      <c r="G43" s="146">
        <f>+(G32+G42)</f>
        <v>0</v>
      </c>
      <c r="H43" s="285" t="s">
        <v>220</v>
      </c>
      <c r="I43" s="286"/>
    </row>
    <row r="44" spans="1:9" ht="12.75">
      <c r="A44" s="284" t="s">
        <v>114</v>
      </c>
      <c r="B44" s="261"/>
      <c r="C44" s="126">
        <f>+(C21+C43)</f>
        <v>0</v>
      </c>
      <c r="D44" s="126">
        <f>+(D21+D43)</f>
        <v>0</v>
      </c>
      <c r="E44" s="126">
        <f>+(E21+E43)</f>
        <v>0</v>
      </c>
      <c r="F44" s="146">
        <f>+(F21+F43)</f>
        <v>0</v>
      </c>
      <c r="G44" s="146">
        <f>+(G21+G43)</f>
        <v>0</v>
      </c>
      <c r="H44" s="285" t="s">
        <v>220</v>
      </c>
      <c r="I44" s="286"/>
    </row>
    <row r="45" spans="1:9" ht="38.25" customHeight="1">
      <c r="A45" s="153" t="s">
        <v>116</v>
      </c>
      <c r="B45" s="154" t="s">
        <v>249</v>
      </c>
      <c r="C45" s="155"/>
      <c r="D45" s="155"/>
      <c r="E45" s="155"/>
      <c r="F45" s="143"/>
      <c r="G45" s="143"/>
      <c r="H45" s="295"/>
      <c r="I45" s="296"/>
    </row>
    <row r="46" spans="1:9" ht="12.75">
      <c r="A46" s="284" t="s">
        <v>123</v>
      </c>
      <c r="B46" s="262"/>
      <c r="C46" s="126">
        <f>SUM(C44:C45)</f>
        <v>0</v>
      </c>
      <c r="D46" s="126">
        <f>SUM(D44:D45)</f>
        <v>0</v>
      </c>
      <c r="E46" s="126">
        <f>SUM(E44:E45)</f>
        <v>0</v>
      </c>
      <c r="F46" s="146">
        <f>SUM(F44:F45)</f>
        <v>0</v>
      </c>
      <c r="G46" s="146">
        <f>SUM(G44:G45)</f>
        <v>0</v>
      </c>
      <c r="H46" s="285" t="s">
        <v>220</v>
      </c>
      <c r="I46" s="286"/>
    </row>
    <row r="47" spans="1:9" ht="12.75">
      <c r="A47" s="156" t="s">
        <v>250</v>
      </c>
      <c r="F47" s="157"/>
      <c r="G47" s="157"/>
      <c r="I47" s="104"/>
    </row>
    <row r="48" spans="6:9" ht="12.75">
      <c r="F48" s="157"/>
      <c r="G48" s="157"/>
      <c r="I48" s="104"/>
    </row>
    <row r="49" spans="1:9" ht="12.75">
      <c r="A49" s="158" t="s">
        <v>251</v>
      </c>
      <c r="F49" s="157"/>
      <c r="G49" s="157"/>
      <c r="I49" s="104"/>
    </row>
  </sheetData>
  <sheetProtection/>
  <mergeCells count="58">
    <mergeCell ref="A44:B44"/>
    <mergeCell ref="H44:I44"/>
    <mergeCell ref="H45:I45"/>
    <mergeCell ref="A46:B46"/>
    <mergeCell ref="H46:I46"/>
    <mergeCell ref="H39:I39"/>
    <mergeCell ref="H40:I40"/>
    <mergeCell ref="H41:I41"/>
    <mergeCell ref="A42:B42"/>
    <mergeCell ref="H42:I42"/>
    <mergeCell ref="A43:B43"/>
    <mergeCell ref="H43:I43"/>
    <mergeCell ref="H33:I33"/>
    <mergeCell ref="H34:I34"/>
    <mergeCell ref="H35:I35"/>
    <mergeCell ref="H36:I36"/>
    <mergeCell ref="H37:I37"/>
    <mergeCell ref="H38:I38"/>
    <mergeCell ref="H28:I28"/>
    <mergeCell ref="H29:I29"/>
    <mergeCell ref="H30:I30"/>
    <mergeCell ref="H31:I31"/>
    <mergeCell ref="A32:B32"/>
    <mergeCell ref="H32:I32"/>
    <mergeCell ref="H22:I22"/>
    <mergeCell ref="H23:I23"/>
    <mergeCell ref="H24:I24"/>
    <mergeCell ref="H25:I25"/>
    <mergeCell ref="H26:I26"/>
    <mergeCell ref="H27:I27"/>
    <mergeCell ref="H18:I18"/>
    <mergeCell ref="H19:I19"/>
    <mergeCell ref="A20:B20"/>
    <mergeCell ref="H20:I20"/>
    <mergeCell ref="A21:B21"/>
    <mergeCell ref="H21:I21"/>
    <mergeCell ref="H13:I13"/>
    <mergeCell ref="A14:B14"/>
    <mergeCell ref="H14:I14"/>
    <mergeCell ref="H15:I15"/>
    <mergeCell ref="H16:I16"/>
    <mergeCell ref="H17:I17"/>
    <mergeCell ref="H7:I7"/>
    <mergeCell ref="H8:I8"/>
    <mergeCell ref="H9:I9"/>
    <mergeCell ref="H10:I10"/>
    <mergeCell ref="H11:I11"/>
    <mergeCell ref="H12:I12"/>
    <mergeCell ref="A1:I1"/>
    <mergeCell ref="C2:D2"/>
    <mergeCell ref="E2:I2"/>
    <mergeCell ref="B3:I3"/>
    <mergeCell ref="A5:A6"/>
    <mergeCell ref="B5:B6"/>
    <mergeCell ref="C5:E5"/>
    <mergeCell ref="F5:F6"/>
    <mergeCell ref="G5:I5"/>
    <mergeCell ref="H6:I6"/>
  </mergeCells>
  <printOptions horizontalCentered="1"/>
  <pageMargins left="0.2362204724409449" right="0.2362204724409449" top="0.5118110236220472" bottom="0.5511811023622047" header="0.15748031496062992" footer="0.2362204724409449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7.28125" style="181" customWidth="1"/>
    <col min="2" max="2" width="4.28125" style="181" customWidth="1"/>
    <col min="3" max="3" width="45.140625" style="159" customWidth="1"/>
    <col min="4" max="4" width="10.7109375" style="182" bestFit="1" customWidth="1"/>
    <col min="5" max="5" width="16.421875" style="183" bestFit="1" customWidth="1"/>
    <col min="6" max="16384" width="9.140625" style="159" customWidth="1"/>
  </cols>
  <sheetData>
    <row r="1" spans="1:5" ht="12.75">
      <c r="A1" s="297" t="s">
        <v>0</v>
      </c>
      <c r="B1" s="297"/>
      <c r="C1" s="297"/>
      <c r="D1" s="297"/>
      <c r="E1" s="297"/>
    </row>
    <row r="2" spans="1:5" ht="12.75">
      <c r="A2" s="297" t="s">
        <v>252</v>
      </c>
      <c r="B2" s="297"/>
      <c r="C2" s="297"/>
      <c r="D2" s="297"/>
      <c r="E2" s="297"/>
    </row>
    <row r="3" spans="1:5" ht="12.75">
      <c r="A3" s="160" t="s">
        <v>253</v>
      </c>
      <c r="B3" s="160"/>
      <c r="C3" s="160" t="s">
        <v>254</v>
      </c>
      <c r="D3" s="160" t="s">
        <v>255</v>
      </c>
      <c r="E3" s="161" t="s">
        <v>256</v>
      </c>
    </row>
    <row r="4" spans="1:5" ht="12.75">
      <c r="A4" s="162"/>
      <c r="B4" s="162"/>
      <c r="C4" s="163"/>
      <c r="D4" s="163"/>
      <c r="E4" s="164"/>
    </row>
    <row r="5" spans="1:5" ht="12.75">
      <c r="A5" s="162">
        <v>1</v>
      </c>
      <c r="B5" s="162"/>
      <c r="C5" s="163" t="s">
        <v>257</v>
      </c>
      <c r="D5" s="163">
        <v>0</v>
      </c>
      <c r="E5" s="164">
        <f>+(D5/3000000*100)</f>
        <v>0</v>
      </c>
    </row>
    <row r="6" spans="1:5" ht="12.75">
      <c r="A6" s="162"/>
      <c r="B6" s="162"/>
      <c r="C6" s="163"/>
      <c r="D6" s="163"/>
      <c r="E6" s="164"/>
    </row>
    <row r="7" spans="1:5" ht="12.75">
      <c r="A7" s="162">
        <v>2</v>
      </c>
      <c r="B7" s="162"/>
      <c r="C7" s="163" t="s">
        <v>258</v>
      </c>
      <c r="D7" s="163">
        <f>17153+162028</f>
        <v>179181</v>
      </c>
      <c r="E7" s="164">
        <f>+(D7/3000000*100)</f>
        <v>5.972700000000001</v>
      </c>
    </row>
    <row r="8" spans="1:5" ht="12.75">
      <c r="A8" s="162"/>
      <c r="B8" s="162"/>
      <c r="C8" s="163"/>
      <c r="D8" s="163"/>
      <c r="E8" s="164"/>
    </row>
    <row r="9" spans="1:5" ht="12.75">
      <c r="A9" s="162">
        <v>3</v>
      </c>
      <c r="B9" s="162"/>
      <c r="C9" s="163" t="s">
        <v>259</v>
      </c>
      <c r="D9" s="163"/>
      <c r="E9" s="164"/>
    </row>
    <row r="10" spans="1:5" ht="12.75">
      <c r="A10" s="162"/>
      <c r="B10" s="162" t="s">
        <v>260</v>
      </c>
      <c r="C10" s="165" t="s">
        <v>157</v>
      </c>
      <c r="D10" s="166">
        <v>81980</v>
      </c>
      <c r="E10" s="164">
        <f>+(D10/3000000*100)</f>
        <v>2.732666666666667</v>
      </c>
    </row>
    <row r="11" spans="1:5" ht="12.75">
      <c r="A11" s="162"/>
      <c r="B11" s="162"/>
      <c r="C11" s="167" t="s">
        <v>261</v>
      </c>
      <c r="D11" s="168">
        <f>SUM(D10:D10)</f>
        <v>81980</v>
      </c>
      <c r="E11" s="161">
        <f>SUM(E10:E10)</f>
        <v>2.732666666666667</v>
      </c>
    </row>
    <row r="12" spans="1:5" ht="12.75">
      <c r="A12" s="162"/>
      <c r="B12" s="162"/>
      <c r="C12" s="163"/>
      <c r="D12" s="163"/>
      <c r="E12" s="164"/>
    </row>
    <row r="13" spans="1:5" ht="12.75">
      <c r="A13" s="162">
        <v>4</v>
      </c>
      <c r="B13" s="162"/>
      <c r="C13" s="163" t="s">
        <v>262</v>
      </c>
      <c r="D13" s="163"/>
      <c r="E13" s="164"/>
    </row>
    <row r="14" spans="1:5" ht="12.75">
      <c r="A14" s="162"/>
      <c r="B14" s="162" t="s">
        <v>260</v>
      </c>
      <c r="C14" s="163" t="s">
        <v>263</v>
      </c>
      <c r="D14" s="166">
        <v>416951</v>
      </c>
      <c r="E14" s="164">
        <f aca="true" t="shared" si="0" ref="E14:E31">+(D14/3000000*100)</f>
        <v>13.898366666666668</v>
      </c>
    </row>
    <row r="15" spans="1:5" ht="12.75">
      <c r="A15" s="162"/>
      <c r="B15" s="162" t="s">
        <v>264</v>
      </c>
      <c r="C15" s="163" t="s">
        <v>265</v>
      </c>
      <c r="D15" s="169">
        <v>8640</v>
      </c>
      <c r="E15" s="164">
        <f t="shared" si="0"/>
        <v>0.28800000000000003</v>
      </c>
    </row>
    <row r="16" spans="1:5" ht="12.75">
      <c r="A16" s="162"/>
      <c r="B16" s="162" t="s">
        <v>266</v>
      </c>
      <c r="C16" s="163" t="s">
        <v>267</v>
      </c>
      <c r="D16" s="169">
        <v>344607</v>
      </c>
      <c r="E16" s="164">
        <f t="shared" si="0"/>
        <v>11.4869</v>
      </c>
    </row>
    <row r="17" spans="1:5" ht="12.75">
      <c r="A17" s="162"/>
      <c r="B17" s="162" t="s">
        <v>268</v>
      </c>
      <c r="C17" s="163" t="s">
        <v>269</v>
      </c>
      <c r="D17" s="169">
        <v>128137</v>
      </c>
      <c r="E17" s="164">
        <f t="shared" si="0"/>
        <v>4.271233333333333</v>
      </c>
    </row>
    <row r="18" spans="1:5" ht="12.75">
      <c r="A18" s="162"/>
      <c r="B18" s="162" t="s">
        <v>270</v>
      </c>
      <c r="C18" s="170" t="s">
        <v>151</v>
      </c>
      <c r="D18" s="171">
        <v>5800</v>
      </c>
      <c r="E18" s="164">
        <f t="shared" si="0"/>
        <v>0.19333333333333333</v>
      </c>
    </row>
    <row r="19" spans="1:5" ht="12.75">
      <c r="A19" s="162"/>
      <c r="B19" s="162" t="s">
        <v>271</v>
      </c>
      <c r="C19" s="163" t="s">
        <v>272</v>
      </c>
      <c r="D19" s="166">
        <v>86341</v>
      </c>
      <c r="E19" s="164">
        <f t="shared" si="0"/>
        <v>2.8780333333333337</v>
      </c>
    </row>
    <row r="20" spans="1:5" ht="12.75">
      <c r="A20" s="162"/>
      <c r="B20" s="172" t="s">
        <v>273</v>
      </c>
      <c r="C20" s="170" t="s">
        <v>274</v>
      </c>
      <c r="D20" s="173">
        <v>0</v>
      </c>
      <c r="E20" s="164">
        <f t="shared" si="0"/>
        <v>0</v>
      </c>
    </row>
    <row r="21" spans="1:5" ht="12.75">
      <c r="A21" s="162"/>
      <c r="B21" s="162" t="s">
        <v>275</v>
      </c>
      <c r="C21" s="163" t="s">
        <v>276</v>
      </c>
      <c r="D21" s="169">
        <v>36440</v>
      </c>
      <c r="E21" s="164">
        <f t="shared" si="0"/>
        <v>1.2146666666666666</v>
      </c>
    </row>
    <row r="22" spans="1:6" ht="12.75">
      <c r="A22" s="162"/>
      <c r="B22" s="172" t="s">
        <v>277</v>
      </c>
      <c r="C22" s="170" t="s">
        <v>154</v>
      </c>
      <c r="D22" s="173">
        <v>1000</v>
      </c>
      <c r="E22" s="164">
        <f t="shared" si="0"/>
        <v>0.03333333333333333</v>
      </c>
      <c r="F22" s="159" t="s">
        <v>124</v>
      </c>
    </row>
    <row r="23" spans="1:5" ht="12.75">
      <c r="A23" s="162"/>
      <c r="B23" s="162" t="s">
        <v>278</v>
      </c>
      <c r="C23" s="163" t="s">
        <v>279</v>
      </c>
      <c r="D23" s="169">
        <v>33900</v>
      </c>
      <c r="E23" s="164">
        <f t="shared" si="0"/>
        <v>1.13</v>
      </c>
    </row>
    <row r="24" spans="1:5" ht="12.75">
      <c r="A24" s="162"/>
      <c r="B24" s="172" t="s">
        <v>280</v>
      </c>
      <c r="C24" s="163" t="s">
        <v>281</v>
      </c>
      <c r="D24" s="169">
        <v>62310</v>
      </c>
      <c r="E24" s="164">
        <f t="shared" si="0"/>
        <v>2.077</v>
      </c>
    </row>
    <row r="25" spans="1:5" ht="12.75">
      <c r="A25" s="162"/>
      <c r="B25" s="162" t="s">
        <v>282</v>
      </c>
      <c r="C25" s="170" t="s">
        <v>283</v>
      </c>
      <c r="D25" s="173">
        <v>0</v>
      </c>
      <c r="E25" s="164">
        <f t="shared" si="0"/>
        <v>0</v>
      </c>
    </row>
    <row r="26" spans="1:5" ht="12.75">
      <c r="A26" s="162"/>
      <c r="B26" s="162" t="s">
        <v>284</v>
      </c>
      <c r="C26" s="170" t="s">
        <v>158</v>
      </c>
      <c r="D26" s="166">
        <v>476827</v>
      </c>
      <c r="E26" s="164">
        <f t="shared" si="0"/>
        <v>15.894233333333332</v>
      </c>
    </row>
    <row r="27" spans="1:5" ht="12.75">
      <c r="A27" s="162"/>
      <c r="B27" s="172" t="s">
        <v>285</v>
      </c>
      <c r="C27" s="174" t="s">
        <v>286</v>
      </c>
      <c r="D27" s="175">
        <v>19412</v>
      </c>
      <c r="E27" s="164">
        <f>+(D27/3000000*100)</f>
        <v>0.6470666666666667</v>
      </c>
    </row>
    <row r="28" spans="1:5" ht="12.75">
      <c r="A28" s="162"/>
      <c r="B28" s="172" t="s">
        <v>287</v>
      </c>
      <c r="C28" s="170" t="s">
        <v>288</v>
      </c>
      <c r="D28" s="173">
        <v>1062</v>
      </c>
      <c r="E28" s="164">
        <f t="shared" si="0"/>
        <v>0.0354</v>
      </c>
    </row>
    <row r="29" spans="1:5" ht="12.75">
      <c r="A29" s="162"/>
      <c r="B29" s="162" t="s">
        <v>289</v>
      </c>
      <c r="C29" s="163" t="s">
        <v>290</v>
      </c>
      <c r="D29" s="169">
        <v>5423</v>
      </c>
      <c r="E29" s="164">
        <f t="shared" si="0"/>
        <v>0.18076666666666666</v>
      </c>
    </row>
    <row r="30" spans="1:5" ht="12.75">
      <c r="A30" s="162"/>
      <c r="B30" s="172" t="s">
        <v>291</v>
      </c>
      <c r="C30" s="170" t="s">
        <v>292</v>
      </c>
      <c r="D30" s="176">
        <v>0</v>
      </c>
      <c r="E30" s="164">
        <f t="shared" si="0"/>
        <v>0</v>
      </c>
    </row>
    <row r="31" spans="1:5" ht="12.75">
      <c r="A31" s="162"/>
      <c r="B31" s="162" t="s">
        <v>293</v>
      </c>
      <c r="C31" s="163" t="s">
        <v>294</v>
      </c>
      <c r="D31" s="169">
        <v>5000</v>
      </c>
      <c r="E31" s="164">
        <f t="shared" si="0"/>
        <v>0.16666666666666669</v>
      </c>
    </row>
    <row r="32" spans="1:5" ht="12.75">
      <c r="A32" s="162"/>
      <c r="B32" s="172" t="s">
        <v>124</v>
      </c>
      <c r="C32" s="167" t="s">
        <v>261</v>
      </c>
      <c r="D32" s="177">
        <f>SUM(D14:D31)</f>
        <v>1631850</v>
      </c>
      <c r="E32" s="161">
        <f>SUM(E14:E31)</f>
        <v>54.394999999999996</v>
      </c>
    </row>
    <row r="33" spans="1:5" ht="12.75">
      <c r="A33" s="162"/>
      <c r="B33" s="162"/>
      <c r="C33" s="178"/>
      <c r="D33" s="163"/>
      <c r="E33" s="164"/>
    </row>
    <row r="34" spans="1:5" ht="12.75">
      <c r="A34" s="162"/>
      <c r="B34" s="162"/>
      <c r="C34" s="179" t="s">
        <v>295</v>
      </c>
      <c r="D34" s="163"/>
      <c r="E34" s="164"/>
    </row>
    <row r="35" spans="1:5" ht="12.75">
      <c r="A35" s="162">
        <v>5</v>
      </c>
      <c r="B35" s="162" t="s">
        <v>260</v>
      </c>
      <c r="C35" s="179" t="s">
        <v>296</v>
      </c>
      <c r="D35" s="163">
        <v>500</v>
      </c>
      <c r="E35" s="164">
        <f>+(D35/3000000*100)</f>
        <v>0.016666666666666666</v>
      </c>
    </row>
    <row r="36" spans="1:5" ht="12.75">
      <c r="A36" s="162"/>
      <c r="B36" s="162" t="s">
        <v>264</v>
      </c>
      <c r="C36" s="179" t="s">
        <v>297</v>
      </c>
      <c r="D36" s="163">
        <v>5551</v>
      </c>
      <c r="E36" s="164">
        <f>+(D36/3000000*100)</f>
        <v>0.18503333333333333</v>
      </c>
    </row>
    <row r="37" spans="1:5" ht="12.75">
      <c r="A37" s="162"/>
      <c r="B37" s="162" t="s">
        <v>266</v>
      </c>
      <c r="C37" s="179" t="s">
        <v>298</v>
      </c>
      <c r="D37" s="163">
        <v>100</v>
      </c>
      <c r="E37" s="164">
        <f>+(D37/3000000*100)</f>
        <v>0.0033333333333333335</v>
      </c>
    </row>
    <row r="38" spans="1:5" ht="12.75">
      <c r="A38" s="162"/>
      <c r="B38" s="170"/>
      <c r="C38" s="167" t="s">
        <v>261</v>
      </c>
      <c r="D38" s="168">
        <f>SUM(D35:D37)</f>
        <v>6151</v>
      </c>
      <c r="E38" s="161">
        <f>SUM(E35:E37)</f>
        <v>0.20503333333333332</v>
      </c>
    </row>
    <row r="39" spans="1:5" ht="12.75">
      <c r="A39" s="162"/>
      <c r="B39" s="162"/>
      <c r="C39" s="178"/>
      <c r="D39" s="163"/>
      <c r="E39" s="164"/>
    </row>
    <row r="40" spans="1:5" ht="12.75">
      <c r="A40" s="162"/>
      <c r="B40" s="162"/>
      <c r="C40" s="163" t="s">
        <v>299</v>
      </c>
      <c r="D40" s="163">
        <f>4434+2375</f>
        <v>6809</v>
      </c>
      <c r="E40" s="164">
        <f>+(D40/3000000*100)</f>
        <v>0.22696666666666668</v>
      </c>
    </row>
    <row r="41" spans="1:5" ht="12.75">
      <c r="A41" s="162">
        <v>6</v>
      </c>
      <c r="B41" s="162"/>
      <c r="C41" s="163"/>
      <c r="D41" s="163"/>
      <c r="E41" s="164"/>
    </row>
    <row r="42" spans="1:5" ht="12.75">
      <c r="A42" s="162"/>
      <c r="B42" s="162"/>
      <c r="C42" s="163" t="s">
        <v>300</v>
      </c>
      <c r="D42" s="163">
        <f>1031729+62300</f>
        <v>1094029</v>
      </c>
      <c r="E42" s="164">
        <f>+(D42/3000000*100)</f>
        <v>36.46763333333333</v>
      </c>
    </row>
    <row r="43" spans="1:5" ht="12.75">
      <c r="A43" s="162">
        <v>7</v>
      </c>
      <c r="B43" s="162"/>
      <c r="C43" s="163"/>
      <c r="D43" s="163"/>
      <c r="E43" s="164"/>
    </row>
    <row r="44" spans="1:5" ht="12.75">
      <c r="A44" s="298" t="s">
        <v>301</v>
      </c>
      <c r="B44" s="298"/>
      <c r="C44" s="298"/>
      <c r="D44" s="168">
        <f>+(D5+D7+D11+D32+D40+D42+D38)</f>
        <v>3000000</v>
      </c>
      <c r="E44" s="180">
        <f>SUM(E5+E7+E11+E32+E38+E40+E42)</f>
        <v>100</v>
      </c>
    </row>
    <row r="45" spans="1:5" ht="12.75">
      <c r="A45" s="159"/>
      <c r="B45" s="159"/>
      <c r="D45" s="159"/>
      <c r="E45" s="159"/>
    </row>
  </sheetData>
  <sheetProtection/>
  <mergeCells count="3">
    <mergeCell ref="A1:E1"/>
    <mergeCell ref="A2:E2"/>
    <mergeCell ref="A44:C44"/>
  </mergeCells>
  <printOptions gridLines="1" horizontalCentered="1"/>
  <pageMargins left="0.2362204724409449" right="0.2362204724409449" top="0.5905511811023623" bottom="0.4724409448818898" header="0.35433070866141736" footer="0.15748031496062992"/>
  <pageSetup horizontalDpi="300" verticalDpi="3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ptdesai</cp:lastModifiedBy>
  <cp:lastPrinted>2012-01-05T05:59:51Z</cp:lastPrinted>
  <dcterms:created xsi:type="dcterms:W3CDTF">2011-01-06T10:04:39Z</dcterms:created>
  <dcterms:modified xsi:type="dcterms:W3CDTF">2012-04-02T05:53:48Z</dcterms:modified>
  <cp:category/>
  <cp:version/>
  <cp:contentType/>
  <cp:contentStatus/>
</cp:coreProperties>
</file>